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ояснения" sheetId="1" state="visible" r:id="rId3"/>
    <sheet name="Общие данные" sheetId="2" state="visible" r:id="rId4"/>
    <sheet name="Реквизиты" sheetId="3" state="visible" r:id="rId5"/>
    <sheet name="КРТ" sheetId="4" state="visible" r:id="rId6"/>
    <sheet name="Рейтинги пары" sheetId="5" state="visible" r:id="rId7"/>
    <sheet name="Rising Stars" sheetId="6" state="visible" r:id="rId8"/>
    <sheet name="Уровни пары" sheetId="7" state="visible" r:id="rId9"/>
    <sheet name="Рейтинги соло" sheetId="8" state="visible" r:id="rId10"/>
    <sheet name="Rising Stars соло" sheetId="9" state="visible" r:id="rId11"/>
    <sheet name="Уровни соло" sheetId="10" state="visible" r:id="rId12"/>
    <sheet name="ШБТ, Кубки танцев" sheetId="11" state="visible" r:id="rId13"/>
    <sheet name="Главные Фестивали" sheetId="12" state="visible" r:id="rId14"/>
    <sheet name="ПРОФЕССИОНАЛЫ" sheetId="13" state="visible" r:id="rId15"/>
    <sheet name="American Smooth" sheetId="14" state="visible" r:id="rId16"/>
    <sheet name="American Smooth соло" sheetId="15" state="visible" r:id="rId17"/>
    <sheet name="Программа 1 день" sheetId="16" state="hidden" r:id="rId18"/>
    <sheet name="Программа 2 день" sheetId="17" state="hidden" r:id="rId19"/>
    <sheet name="Рабочий" sheetId="18" state="visible" r:id="rId20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&lt;анонимный&gt;</author>
  </authors>
  <commentList>
    <comment ref="E62" authorId="0">
      <text>
        <r>
          <rPr>
            <sz val="10"/>
            <rFont val="Arial"/>
            <family val="2"/>
            <charset val="204"/>
          </rPr>
          <t xml:space="preserve">Данный порядок формирования прописан для турниров под общим руководством РТС. Для регионального турнира пункт прописывается согласно документам региональной организации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13</xdr:col>
                <xdr:colOff>2</xdr:colOff>
                <xdr:row>57</xdr:row>
                <xdr:rowOff>2</xdr:rowOff>
              </xdr:from>
              <xdr:to>
                <xdr:col>15</xdr:col>
                <xdr:colOff>2</xdr:colOff>
                <xdr:row>61</xdr:row>
                <xdr:rowOff>96</xdr:rowOff>
              </xdr:to>
            </anchor>
          </commentPr>
        </mc:Choice>
        <mc:Fallback/>
      </mc:AlternateContent>
    </comment>
    <comment ref="E64" authorId="0">
      <text>
        <r>
          <rPr>
            <sz val="10"/>
            <rFont val="Arial"/>
            <family val="2"/>
            <charset val="204"/>
          </rPr>
          <t xml:space="preserve">Вместо </t>
        </r>
        <r>
          <rPr>
            <b val="true"/>
            <i val="true"/>
            <sz val="10"/>
            <rFont val="Arial"/>
            <family val="2"/>
            <charset val="204"/>
          </rPr>
          <t xml:space="preserve">(дата)</t>
        </r>
        <r>
          <rPr>
            <sz val="10"/>
            <rFont val="Arial"/>
            <family val="2"/>
            <charset val="204"/>
          </rPr>
          <t xml:space="preserve"> внести дату окончания према заявок на судейство, вместо </t>
        </r>
        <r>
          <rPr>
            <b val="true"/>
            <i val="true"/>
            <sz val="10"/>
            <rFont val="Arial"/>
            <family val="2"/>
            <charset val="204"/>
          </rPr>
          <t xml:space="preserve">(адрес почты) </t>
        </r>
        <r>
          <rPr>
            <sz val="10"/>
            <rFont val="Arial"/>
            <family val="2"/>
            <charset val="204"/>
          </rPr>
          <t xml:space="preserve">электронную почту, вместо </t>
        </r>
        <r>
          <rPr>
            <b val="true"/>
            <i val="true"/>
            <sz val="10"/>
            <rFont val="Arial"/>
            <family val="2"/>
            <charset val="204"/>
          </rPr>
          <t xml:space="preserve">(номер телефона)</t>
        </r>
        <r>
          <rPr>
            <sz val="10"/>
            <rFont val="Arial"/>
            <family val="2"/>
            <charset val="204"/>
          </rPr>
          <t xml:space="preserve"> телефон организатора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13</xdr:col>
                <xdr:colOff>2</xdr:colOff>
                <xdr:row>61</xdr:row>
                <xdr:rowOff>2</xdr:rowOff>
              </xdr:from>
              <xdr:to>
                <xdr:col>15</xdr:col>
                <xdr:colOff>2</xdr:colOff>
                <xdr:row>69</xdr:row>
                <xdr:rowOff>2</xdr:rowOff>
              </xdr:to>
            </anchor>
          </commentPr>
        </mc:Choice>
        <mc:Fallback/>
      </mc:AlternateContent>
    </comment>
    <comment ref="E85" authorId="0">
      <text>
        <r>
          <rPr>
            <sz val="10"/>
            <rFont val="Arial"/>
            <family val="2"/>
            <charset val="204"/>
          </rPr>
          <t xml:space="preserve">Вместо (стоимость участия) внести все необходимые данные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13</xdr:col>
                <xdr:colOff>2</xdr:colOff>
                <xdr:row>80</xdr:row>
                <xdr:rowOff>2</xdr:rowOff>
              </xdr:from>
              <xdr:to>
                <xdr:col>15</xdr:col>
                <xdr:colOff>2</xdr:colOff>
                <xdr:row>84</xdr:row>
                <xdr:rowOff>2</xdr:rowOff>
              </xdr:to>
            </anchor>
          </commentPr>
        </mc:Choice>
        <mc:Fallback/>
      </mc:AlternateContent>
    </comment>
    <comment ref="J4" authorId="0">
      <text>
        <r>
          <rPr>
            <sz val="10"/>
            <rFont val="Arial"/>
            <family val="2"/>
            <charset val="204"/>
          </rPr>
          <t xml:space="preserve">Для международных соревнований — название международной организации;
для этапов Кубка РТС — РТС;
для региональных — название РО/региональной организации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13</xdr:col>
                <xdr:colOff>2</xdr:colOff>
                <xdr:row>1</xdr:row>
                <xdr:rowOff>2</xdr:rowOff>
              </xdr:from>
              <xdr:to>
                <xdr:col>19</xdr:col>
                <xdr:colOff>2</xdr:colOff>
                <xdr:row>3</xdr:row>
                <xdr:rowOff>2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<sst xmlns="http://schemas.openxmlformats.org/spreadsheetml/2006/main" count="2897" uniqueCount="946">
  <si>
    <t xml:space="preserve">Пояснения к заполнению заявки на регистрацию и формирование положения фестиваля</t>
  </si>
  <si>
    <t xml:space="preserve">Данная форма позволяет автоматизировать вышеуказанные процессы.</t>
  </si>
  <si>
    <t xml:space="preserve">Поля для внесения информации делятся на три типа:</t>
  </si>
  <si>
    <t xml:space="preserve">1. Поля требующие внесения определенной информации по шаблону: в самих полях серым курсивом показан формат или пример заполнения. Все эти поля обязательны к заполнению, за исключением данных о членах Руководства жюри — если членов руководства меньше, чем в форме, то лишние поля можно не заполнять</t>
  </si>
  <si>
    <t xml:space="preserve">2. Поля, в которых внесена типовая информация, которая при необходимости может быть дополнена.</t>
  </si>
  <si>
    <t xml:space="preserve">3. Поля, в которых требуется лишь проставить знак «+»: Эти поля используются для варианта «выбрано-не выбрано». ВНИМАНИЕ!!! В связи с использованием платформы EXCEL, для подтверждения выбора в данном поле внесенный знак «+» следует подтвердить нажатием клавиши «Enter» </t>
  </si>
  <si>
    <t xml:space="preserve">Для упрощения и ускорения процесса все листы защищены от непреднамеренного внесения данных, поэтому для перемещения от поля к полю лучше использовать кнопку «TAB» или «стрелки перемещения»</t>
  </si>
  <si>
    <t xml:space="preserve">1.  Начинаем с заполнения листа «Общие данные», где вносятся все основные данные по фестивалю</t>
  </si>
  <si>
    <t xml:space="preserve">2. Затем заполняются листы, в которых выбираются категории, которые включены в фестиваль. Заполняем только листы, соответствующие Вашему мероприятию</t>
  </si>
  <si>
    <t xml:space="preserve">Листы для заполнения по порядку слева-направо:</t>
  </si>
  <si>
    <t xml:space="preserve">КРТ — заполняются данные только по форме КРТ</t>
  </si>
  <si>
    <t xml:space="preserve">Рейтинги пары — рейтинговые номинации пар</t>
  </si>
  <si>
    <t xml:space="preserve">Rising Stars — «Восходящие звезды» только для пар</t>
  </si>
  <si>
    <t xml:space="preserve">Уровни пары — данные по уровневым категориям пар</t>
  </si>
  <si>
    <t xml:space="preserve">Рейтинги соло — заполняются данные только по номинациям солистов в рейтинговой форме</t>
  </si>
  <si>
    <t xml:space="preserve">Rising Stars соло — соревнования Rising Stars среди солистов</t>
  </si>
  <si>
    <t xml:space="preserve">Уровни соло — данные по классификационным соревнованиям солистов</t>
  </si>
  <si>
    <t xml:space="preserve">Главные Фестивали — заполняется только в случае когда в рамках фестиваля проводятся Главные Фестивали по отдельным категориям (кроме команд)</t>
  </si>
  <si>
    <t xml:space="preserve">ПРОФЕССИОНАЛЫ — заполняется для любых категорий Профессионалы в рамках фестиваля</t>
  </si>
  <si>
    <t xml:space="preserve">American Smooth — заполняется для соответствующих категорий. (Примечание: В столбце возрастная категория необходимо внести название категории)</t>
  </si>
  <si>
    <t xml:space="preserve">ШБТ, Кубки танцев — заполняется при включении регистрации школы танца в общую регистрацию, также используется для регистрации кубков по отдельным танцам для всех категорий участников</t>
  </si>
  <si>
    <t xml:space="preserve">Заявка на формирование положения фестиваля и регистрации</t>
  </si>
  <si>
    <t xml:space="preserve">начало</t>
  </si>
  <si>
    <r>
      <rPr>
        <sz val="9"/>
        <rFont val="Arial"/>
        <family val="2"/>
        <charset val="1"/>
      </rPr>
      <t xml:space="preserve">конец
</t>
    </r>
    <r>
      <rPr>
        <i val="true"/>
        <sz val="7"/>
        <rFont val="Arial"/>
        <family val="2"/>
        <charset val="1"/>
      </rPr>
      <t xml:space="preserve">Для 2-х дневного</t>
    </r>
  </si>
  <si>
    <t xml:space="preserve">Версия от 10.10.2026</t>
  </si>
  <si>
    <t xml:space="preserve">Дата проведения</t>
  </si>
  <si>
    <t xml:space="preserve">00.00.0000</t>
  </si>
  <si>
    <t xml:space="preserve">Организация осуществляющая общее руководство, </t>
  </si>
  <si>
    <t xml:space="preserve">Например: НТС, ОФСТ, РО Орловской области</t>
  </si>
  <si>
    <t xml:space="preserve">и сайт данной организации:</t>
  </si>
  <si>
    <t xml:space="preserve">Отметить «+» один вариант</t>
  </si>
  <si>
    <t xml:space="preserve">Статус  </t>
  </si>
  <si>
    <t xml:space="preserve">Региональное мероприятие</t>
  </si>
  <si>
    <t xml:space="preserve">Категория фестиваля</t>
  </si>
  <si>
    <t xml:space="preserve">Межрегиональный Этап Рейтинга НТС</t>
  </si>
  <si>
    <t xml:space="preserve">(оставить одну) </t>
  </si>
  <si>
    <t xml:space="preserve">Всероссийский Этап Рейтинга НТС</t>
  </si>
  <si>
    <t xml:space="preserve">A</t>
  </si>
  <si>
    <t xml:space="preserve">Международный Этап Рейтинга НТС</t>
  </si>
  <si>
    <t xml:space="preserve">B</t>
  </si>
  <si>
    <t xml:space="preserve">Отметить «+» если на фестивале проводятся категории соответствующего ранга</t>
  </si>
  <si>
    <t xml:space="preserve">C</t>
  </si>
  <si>
    <t xml:space="preserve">Ранг  </t>
  </si>
  <si>
    <t xml:space="preserve">Главный Уровневый Фестиваль РО/региональной организации</t>
  </si>
  <si>
    <t xml:space="preserve">Главный Рейтинговый Фестиваль РО/региональной организации</t>
  </si>
  <si>
    <t xml:space="preserve">Название фестиваля без кавычек </t>
  </si>
  <si>
    <t xml:space="preserve">Название фестиваля без кавычек</t>
  </si>
  <si>
    <t xml:space="preserve">Место проведения фестиваля</t>
  </si>
  <si>
    <t xml:space="preserve">Страна </t>
  </si>
  <si>
    <t xml:space="preserve">Россия</t>
  </si>
  <si>
    <t xml:space="preserve">Регион </t>
  </si>
  <si>
    <t xml:space="preserve">Город </t>
  </si>
  <si>
    <t xml:space="preserve">Город</t>
  </si>
  <si>
    <t xml:space="preserve">Адрес </t>
  </si>
  <si>
    <t xml:space="preserve">Адрес</t>
  </si>
  <si>
    <t xml:space="preserve">Место </t>
  </si>
  <si>
    <t xml:space="preserve">Место</t>
  </si>
  <si>
    <t xml:space="preserve">Проезд </t>
  </si>
  <si>
    <t xml:space="preserve">Проезд</t>
  </si>
  <si>
    <t xml:space="preserve">Непосредственный организатор фестиваля</t>
  </si>
  <si>
    <t xml:space="preserve">Региональное отделение/организация </t>
  </si>
  <si>
    <t xml:space="preserve">например: РО города Севастополя</t>
  </si>
  <si>
    <t xml:space="preserve">Клуб </t>
  </si>
  <si>
    <t xml:space="preserve">например: ТК «Вдохновение»</t>
  </si>
  <si>
    <t xml:space="preserve">Ответственное лицо </t>
  </si>
  <si>
    <t xml:space="preserve">Фамилия Имя</t>
  </si>
  <si>
    <t xml:space="preserve">Контактные данные </t>
  </si>
  <si>
    <t xml:space="preserve">электронная почта: mail@mail.ru, телефон: +7 (000) 000-00-00</t>
  </si>
  <si>
    <t xml:space="preserve">Руководство жюри фестиваля (указывается Фамилия Имя)</t>
  </si>
  <si>
    <t xml:space="preserve">Председатель жюри</t>
  </si>
  <si>
    <t xml:space="preserve">Заместитель председателя жюри</t>
  </si>
  <si>
    <t xml:space="preserve">Заместитель председателя жюри на правах организатора</t>
  </si>
  <si>
    <t xml:space="preserve">Главный секретарь</t>
  </si>
  <si>
    <t xml:space="preserve">Жюри фестиваля</t>
  </si>
  <si>
    <t xml:space="preserve">Порядок формирования </t>
  </si>
  <si>
    <t xml:space="preserve">Жюри формируется по усмотрению организатора фестиваля при согласовании с Председателем Коллегии жюри, прежде всего, из членов коллегии, имеющих право работы на межрегиональных, всероссийских и международных фестивалей
Номинация на фестиваль:
 Руководители региональных отделений , чьи пары участвуют в данном фестивале, могут номинировать членов жюри при согласовании с организатором фестиваля. Командировочные расходы по проезду и проживанию иногородних членов жюри номинированных от регионального отделения, региональной организации не более двух в один день фестиваля за счёт организатора фестиваля, при условии не менее пяти пар на одного члена жюри от организации. В ином случае командировочные расходы за счёт командирующих организаций или по согласованию с организатором фестиваля.</t>
  </si>
  <si>
    <t xml:space="preserve">Порядок согласования жюри </t>
  </si>
  <si>
    <r>
      <rPr>
        <sz val="10"/>
        <rFont val="Arial"/>
        <family val="2"/>
        <charset val="204"/>
      </rPr>
      <t xml:space="preserve">Согласование формирования жюри фестиваля с организатором проходит до </t>
    </r>
    <r>
      <rPr>
        <b val="true"/>
        <i val="true"/>
        <sz val="10"/>
        <rFont val="Arial"/>
        <family val="2"/>
        <charset val="204"/>
      </rPr>
      <t xml:space="preserve">(дата)</t>
    </r>
    <r>
      <rPr>
        <sz val="10"/>
        <rFont val="Arial"/>
        <family val="2"/>
        <charset val="204"/>
      </rPr>
      <t xml:space="preserve"> по e-mail: </t>
    </r>
    <r>
      <rPr>
        <b val="true"/>
        <i val="true"/>
        <sz val="10"/>
        <rFont val="Arial"/>
        <family val="2"/>
        <charset val="204"/>
      </rPr>
      <t xml:space="preserve">(адрес почты)</t>
    </r>
    <r>
      <rPr>
        <sz val="10"/>
        <rFont val="Arial"/>
        <family val="2"/>
        <charset val="204"/>
      </rPr>
      <t xml:space="preserve"> или телефону </t>
    </r>
    <r>
      <rPr>
        <b val="true"/>
        <i val="true"/>
        <sz val="10"/>
        <rFont val="Arial"/>
        <family val="2"/>
        <charset val="204"/>
      </rPr>
      <t xml:space="preserve">(номер телефона)</t>
    </r>
  </si>
  <si>
    <t xml:space="preserve">Дата заезда </t>
  </si>
  <si>
    <t xml:space="preserve">Дата отъезда </t>
  </si>
  <si>
    <t xml:space="preserve">Председатель счетной комиссии </t>
  </si>
  <si>
    <t xml:space="preserve">Заезд, проживание, предварительная регистрация участников</t>
  </si>
  <si>
    <t xml:space="preserve">Информация по размещению и бронированию гостиницы</t>
  </si>
  <si>
    <t xml:space="preserve">Заключительный день
Предварительной регистрации </t>
  </si>
  <si>
    <t xml:space="preserve">Начало регистрации  
 В день мероприятия за  </t>
  </si>
  <si>
    <t xml:space="preserve"> окончание за </t>
  </si>
  <si>
    <t xml:space="preserve">Прочие условия</t>
  </si>
  <si>
    <t xml:space="preserve">Сайт фестиваля</t>
  </si>
  <si>
    <t xml:space="preserve">https://sait.ru</t>
  </si>
  <si>
    <t xml:space="preserve">Финансовые условия</t>
  </si>
  <si>
    <t xml:space="preserve">стоимость участия, билеты сопровождающих</t>
  </si>
  <si>
    <t xml:space="preserve">Распределение по залам</t>
  </si>
  <si>
    <t xml:space="preserve">Название основного зала</t>
  </si>
  <si>
    <t xml:space="preserve">Название дополнительного зала</t>
  </si>
  <si>
    <t xml:space="preserve">+</t>
  </si>
  <si>
    <t xml:space="preserve">Основной зал</t>
  </si>
  <si>
    <t xml:space="preserve">Дополнительный зал</t>
  </si>
  <si>
    <t xml:space="preserve">Форма проведения </t>
  </si>
  <si>
    <t xml:space="preserve">Реквизиты платной регистрации</t>
  </si>
  <si>
    <t xml:space="preserve">Поставить «+» если форма используется </t>
  </si>
  <si>
    <t xml:space="preserve">Страница заполняется только при проведении предварительной регистрации с оплатой по QR-коду</t>
  </si>
  <si>
    <t xml:space="preserve">Юридическое название организатора</t>
  </si>
  <si>
    <t xml:space="preserve">ИНН организатора</t>
  </si>
  <si>
    <t xml:space="preserve">«N+E», «D»</t>
  </si>
  <si>
    <t xml:space="preserve">КПП организатора (для юр.лиц — организаций)</t>
  </si>
  <si>
    <t xml:space="preserve">«N+E», «D», «C»</t>
  </si>
  <si>
    <t xml:space="preserve">Юридический адрес организатора</t>
  </si>
  <si>
    <t xml:space="preserve">«N+E», «D», «C», «B»</t>
  </si>
  <si>
    <t xml:space="preserve">Название банка </t>
  </si>
  <si>
    <t xml:space="preserve">«N+E», «D», «C», «B», «A»</t>
  </si>
  <si>
    <t xml:space="preserve">БИК банка</t>
  </si>
  <si>
    <t xml:space="preserve">«N+E», «D», «C», «B», «A+S+I»</t>
  </si>
  <si>
    <t xml:space="preserve">Расчетный счет</t>
  </si>
  <si>
    <t xml:space="preserve">Корр. Счет</t>
  </si>
  <si>
    <t xml:space="preserve">КРТ (пары)</t>
  </si>
  <si>
    <t xml:space="preserve">Заполните, пожалуйста, необходимые поля. Заполняться могут только поля с белым фоном!!!
Для платной регистрации вместо «+» проставляется стоимость участия х2 — за пару</t>
  </si>
  <si>
    <t xml:space="preserve">Возрастные категории</t>
  </si>
  <si>
    <t xml:space="preserve">Уточнение по статусу, рангу для категории</t>
  </si>
  <si>
    <t xml:space="preserve">ST</t>
  </si>
  <si>
    <t xml:space="preserve">День</t>
  </si>
  <si>
    <t xml:space="preserve">LA</t>
  </si>
  <si>
    <t xml:space="preserve">10 танцев</t>
  </si>
  <si>
    <t xml:space="preserve">Допуск</t>
  </si>
  <si>
    <t xml:space="preserve">(поле необязательно для заполнения)</t>
  </si>
  <si>
    <t xml:space="preserve">(+ если есть)</t>
  </si>
  <si>
    <t xml:space="preserve">(1 или 2)</t>
  </si>
  <si>
    <t xml:space="preserve">по возрасту</t>
  </si>
  <si>
    <t xml:space="preserve">Ювеналы-1</t>
  </si>
  <si>
    <t xml:space="preserve">Ювеналы-2</t>
  </si>
  <si>
    <t xml:space="preserve">+Юв-1</t>
  </si>
  <si>
    <t xml:space="preserve">Юниоры-1</t>
  </si>
  <si>
    <t xml:space="preserve">+Юв-2</t>
  </si>
  <si>
    <t xml:space="preserve">Юниоры-2</t>
  </si>
  <si>
    <t xml:space="preserve">+Юн-1</t>
  </si>
  <si>
    <t xml:space="preserve">Молодежь-1</t>
  </si>
  <si>
    <t xml:space="preserve">+Юн-2</t>
  </si>
  <si>
    <t xml:space="preserve">Молодежь-2</t>
  </si>
  <si>
    <t xml:space="preserve">+Мол-1</t>
  </si>
  <si>
    <t xml:space="preserve">Взрослые</t>
  </si>
  <si>
    <t xml:space="preserve">+Мол-2</t>
  </si>
  <si>
    <t xml:space="preserve">Способ проведения</t>
  </si>
  <si>
    <t xml:space="preserve">С одним финалом</t>
  </si>
  <si>
    <t xml:space="preserve">С финалом в каждом танце начиная с ¼ финала</t>
  </si>
  <si>
    <t xml:space="preserve">Условия зачета и награждение</t>
  </si>
  <si>
    <t xml:space="preserve">Ранжирование производится в каждом заявленном виде танцев в каждой возрастной группе.
Лучшие 6-8 пар в каждом уровне программы сложности каждой возрастной группе в стандарте и латине награждаются дипломами. 1-3 места в возрастной группе во всех заявленных видах  награждаются медалями, кубками, все финалисты награждаются дипломами.
</t>
  </si>
  <si>
    <t xml:space="preserve">Рейтинговая (пары)</t>
  </si>
  <si>
    <t xml:space="preserve">Сеньоры</t>
  </si>
  <si>
    <t xml:space="preserve">С одним финалом   </t>
  </si>
  <si>
    <t xml:space="preserve">Условия зачета и награждения</t>
  </si>
  <si>
    <t xml:space="preserve">Ранжирование производится в каждом виде и в каждой возрастной группе: Финалисты  награждаются дипломами. 1-3 места в возрастной группе в каждом виде  танцев награждаются кубками, медалями.</t>
  </si>
  <si>
    <t xml:space="preserve">Рейтинговая, Rising Stars (пары)</t>
  </si>
  <si>
    <t xml:space="preserve">Ювеналы-2 RS</t>
  </si>
  <si>
    <t xml:space="preserve">Юниоры-1 RS</t>
  </si>
  <si>
    <t xml:space="preserve">Юниоры-2 RS</t>
  </si>
  <si>
    <t xml:space="preserve">Молодежь-1 RS</t>
  </si>
  <si>
    <t xml:space="preserve">Молодежь-2 RS</t>
  </si>
  <si>
    <t xml:space="preserve">Взрослые RS</t>
  </si>
  <si>
    <t xml:space="preserve">Ранжирование производится в стандарте, латине в каждой возрастной группе: Финалисты  награждаются дипломами. 1-3 места в возрастной группе в каждом виде танцев награждаются кубками, медалями.
</t>
  </si>
  <si>
    <t xml:space="preserve">Уровневая</t>
  </si>
  <si>
    <t xml:space="preserve">Пояснение к таблице:</t>
  </si>
  <si>
    <r>
      <rPr>
        <sz val="10"/>
        <rFont val="Arial"/>
        <family val="2"/>
        <charset val="1"/>
      </rPr>
      <t xml:space="preserve">- </t>
    </r>
    <r>
      <rPr>
        <b val="true"/>
        <sz val="10"/>
        <rFont val="Arial"/>
        <family val="2"/>
        <charset val="1"/>
      </rPr>
      <t xml:space="preserve">Только категории, отображенные зеленым цветом войдут в программу фестиваля</t>
    </r>
    <r>
      <rPr>
        <sz val="10"/>
        <rFont val="Arial"/>
        <family val="2"/>
        <charset val="1"/>
      </rPr>
      <t xml:space="preserve">. Чтобы убрать/добавить категорию из программы необходимо убрать/поставить символ "+" в клетку перед ее названием (для платной регистрации — стоимость участия x2 — за пару) </t>
    </r>
  </si>
  <si>
    <t xml:space="preserve">- При добавлении смежных категорий необходимо помнить, что в таблице к основному возрасту всегда добавляется возраст старше, к основному уровню добавляется уровень старше</t>
  </si>
  <si>
    <t xml:space="preserve">- Разрешены для правки только клетки с белым(!!!) фоном.</t>
  </si>
  <si>
    <t xml:space="preserve">- Темно-серый фон в клетках, где категория противоречит правилам</t>
  </si>
  <si>
    <t xml:space="preserve">- Выбор программы: в столбце программы ставится день, в который проходит данная программа, если данной программы нет на турнире — ячейка должна быть пустой</t>
  </si>
  <si>
    <t xml:space="preserve">День проведения одновременно
для всех категорий</t>
  </si>
  <si>
    <t xml:space="preserve">Программа сложности N</t>
  </si>
  <si>
    <t xml:space="preserve">Возраст</t>
  </si>
  <si>
    <t xml:space="preserve">N</t>
  </si>
  <si>
    <t xml:space="preserve">Категории 
(только N)</t>
  </si>
  <si>
    <t xml:space="preserve">Смеж
возр</t>
  </si>
  <si>
    <t xml:space="preserve">Категории со смежными возрастами</t>
  </si>
  <si>
    <t xml:space="preserve">Смеж ур</t>
  </si>
  <si>
    <t xml:space="preserve">Категории со смежными уровнями</t>
  </si>
  <si>
    <t xml:space="preserve">Смеж ур+возр</t>
  </si>
  <si>
    <t xml:space="preserve">Категории со смежными уровнями и возрастами</t>
  </si>
  <si>
    <t xml:space="preserve">N 7 и моложе</t>
  </si>
  <si>
    <t xml:space="preserve">X</t>
  </si>
  <si>
    <t xml:space="preserve">Ювеналы-1 N</t>
  </si>
  <si>
    <t xml:space="preserve">Ювеналы-1+2 N</t>
  </si>
  <si>
    <t xml:space="preserve">Ювеналы-1 N+E</t>
  </si>
  <si>
    <t xml:space="preserve">Ювеналы-1+2 N+E</t>
  </si>
  <si>
    <t xml:space="preserve">Ювеналы-2 N</t>
  </si>
  <si>
    <t xml:space="preserve">Ювеналы-2+Юниоры-1 N</t>
  </si>
  <si>
    <t xml:space="preserve">Ювеналы-2 N+E</t>
  </si>
  <si>
    <t xml:space="preserve">Ювеналы-2+Юниоры-1 N+E</t>
  </si>
  <si>
    <t xml:space="preserve">Юниоры-1 N</t>
  </si>
  <si>
    <t xml:space="preserve">Юниоры-1+2 N</t>
  </si>
  <si>
    <t xml:space="preserve">Юниоры-1 N+E</t>
  </si>
  <si>
    <t xml:space="preserve">Юниоры-1+2 N+E</t>
  </si>
  <si>
    <t xml:space="preserve">Юниоры-2 N</t>
  </si>
  <si>
    <t xml:space="preserve">Юниоры-2+Молодежь N</t>
  </si>
  <si>
    <t xml:space="preserve">Юниоры-2 N+E</t>
  </si>
  <si>
    <t xml:space="preserve">Юниоры-2+Молодежь N+E</t>
  </si>
  <si>
    <t xml:space="preserve">Молодежь</t>
  </si>
  <si>
    <t xml:space="preserve">Молодежь N</t>
  </si>
  <si>
    <t xml:space="preserve">Молодежь+Взрослые N</t>
  </si>
  <si>
    <t xml:space="preserve">Молодежь N+E</t>
  </si>
  <si>
    <t xml:space="preserve">Молодежь+Взрослые N+E</t>
  </si>
  <si>
    <t xml:space="preserve">Взрослые N</t>
  </si>
  <si>
    <t xml:space="preserve">Взрослые N+E</t>
  </si>
  <si>
    <t xml:space="preserve">Программа сложности E</t>
  </si>
  <si>
    <t xml:space="preserve">E</t>
  </si>
  <si>
    <t xml:space="preserve">Категории 
(только E)</t>
  </si>
  <si>
    <t xml:space="preserve">Ювеналы-1 E</t>
  </si>
  <si>
    <t xml:space="preserve">Ювеналы-1+2 E</t>
  </si>
  <si>
    <t xml:space="preserve">Ювеналы-1 E+D</t>
  </si>
  <si>
    <t xml:space="preserve">Ювеналы-1+2 E+D</t>
  </si>
  <si>
    <t xml:space="preserve">Ювеналы-2 E</t>
  </si>
  <si>
    <t xml:space="preserve">Ювеналы-2+Юниоры-1 E</t>
  </si>
  <si>
    <t xml:space="preserve">Ювеналы-2 E+D</t>
  </si>
  <si>
    <t xml:space="preserve">Ювеналы-2+Юниоры-1 E+D</t>
  </si>
  <si>
    <t xml:space="preserve">Юниоры-1 E</t>
  </si>
  <si>
    <t xml:space="preserve">Юниоры-1+2 E</t>
  </si>
  <si>
    <t xml:space="preserve">Юниоры-1 E+D</t>
  </si>
  <si>
    <t xml:space="preserve">Юниоры-1+2 E+D</t>
  </si>
  <si>
    <t xml:space="preserve">Юниоры-2 E</t>
  </si>
  <si>
    <t xml:space="preserve">Юниоры-2+Молодежь E</t>
  </si>
  <si>
    <t xml:space="preserve">Юниоры-2 E+D</t>
  </si>
  <si>
    <t xml:space="preserve">Юниоры-2+Молодежь E+D</t>
  </si>
  <si>
    <t xml:space="preserve">Молодежь E</t>
  </si>
  <si>
    <t xml:space="preserve">Молодежь+Взрослые E</t>
  </si>
  <si>
    <t xml:space="preserve">Молодежь E+D</t>
  </si>
  <si>
    <t xml:space="preserve">Молодежь+Взрослые E+D</t>
  </si>
  <si>
    <t xml:space="preserve">Взрослые E</t>
  </si>
  <si>
    <t xml:space="preserve">Взрослые E+D</t>
  </si>
  <si>
    <t xml:space="preserve">Программа сложности D</t>
  </si>
  <si>
    <t xml:space="preserve">D</t>
  </si>
  <si>
    <t xml:space="preserve">Категории 
(только D)</t>
  </si>
  <si>
    <t xml:space="preserve">Ювеналы-1 D</t>
  </si>
  <si>
    <t xml:space="preserve">Ювеналы-1+2 D</t>
  </si>
  <si>
    <t xml:space="preserve">Ювеналы-1+2 D+C</t>
  </si>
  <si>
    <t xml:space="preserve">Ювеналы-2 D</t>
  </si>
  <si>
    <t xml:space="preserve">Ювеналы-2+Юниоры-1 D</t>
  </si>
  <si>
    <t xml:space="preserve">Ювеналы-2 D+C</t>
  </si>
  <si>
    <t xml:space="preserve">Ювеналы-2+Юниоры-1 D+C</t>
  </si>
  <si>
    <t xml:space="preserve">Юниоры-1 D</t>
  </si>
  <si>
    <t xml:space="preserve">Юниоры-1+2 D</t>
  </si>
  <si>
    <t xml:space="preserve">Юниоры-1 D+C</t>
  </si>
  <si>
    <t xml:space="preserve">Юниоры-1+2 D+C</t>
  </si>
  <si>
    <t xml:space="preserve">Юниоры-2 D</t>
  </si>
  <si>
    <t xml:space="preserve">Юниоры-2+Молодежь D</t>
  </si>
  <si>
    <t xml:space="preserve">Юниоры-2 D+C</t>
  </si>
  <si>
    <t xml:space="preserve">Юниоры-2+Молодежь D+C</t>
  </si>
  <si>
    <t xml:space="preserve">Молодежь D</t>
  </si>
  <si>
    <t xml:space="preserve">Молодежь+Взрослые D</t>
  </si>
  <si>
    <t xml:space="preserve">Молодежь D+C</t>
  </si>
  <si>
    <t xml:space="preserve">Молодежь+Взрослые D+C</t>
  </si>
  <si>
    <t xml:space="preserve">Взрослые D</t>
  </si>
  <si>
    <t xml:space="preserve">Взрослые D+C</t>
  </si>
  <si>
    <t xml:space="preserve">Программа сложности C</t>
  </si>
  <si>
    <t xml:space="preserve">Категории 
(только C)</t>
  </si>
  <si>
    <t xml:space="preserve">Ювеналы-2 C</t>
  </si>
  <si>
    <t xml:space="preserve">Ювеналы-2+Юниоры-1 C</t>
  </si>
  <si>
    <t xml:space="preserve">Ювеналы-2+Юниоры-1 C+B</t>
  </si>
  <si>
    <t xml:space="preserve">Юниоры-1 C</t>
  </si>
  <si>
    <t xml:space="preserve">Юниоры-1+2 C</t>
  </si>
  <si>
    <t xml:space="preserve">Юниоры-1 C+B</t>
  </si>
  <si>
    <t xml:space="preserve">Юниоры-1+2 C+B</t>
  </si>
  <si>
    <t xml:space="preserve">Юниоры-2 C</t>
  </si>
  <si>
    <t xml:space="preserve">Юниоры-2+Молодежь C</t>
  </si>
  <si>
    <t xml:space="preserve">Юниоры-2 C+B</t>
  </si>
  <si>
    <t xml:space="preserve">Юниоры-2+Молодежь C+B</t>
  </si>
  <si>
    <t xml:space="preserve">Молодежь C</t>
  </si>
  <si>
    <t xml:space="preserve">Молодежь+Взрослые C</t>
  </si>
  <si>
    <t xml:space="preserve">Молодежь C+B</t>
  </si>
  <si>
    <t xml:space="preserve">Молодежь+Взрослые C+B</t>
  </si>
  <si>
    <t xml:space="preserve">Взрослые C</t>
  </si>
  <si>
    <t xml:space="preserve">Взрослые C+B</t>
  </si>
  <si>
    <t xml:space="preserve">Программа сложности B</t>
  </si>
  <si>
    <t xml:space="preserve">Категории 
(только B)</t>
  </si>
  <si>
    <t xml:space="preserve">Юниоры-1 B</t>
  </si>
  <si>
    <t xml:space="preserve">Юниоры-1+2 B</t>
  </si>
  <si>
    <t xml:space="preserve">Юниоры-1+2 B+A</t>
  </si>
  <si>
    <t xml:space="preserve">Юниоры-2 B</t>
  </si>
  <si>
    <t xml:space="preserve">Юниоры-2+Молодежь B</t>
  </si>
  <si>
    <t xml:space="preserve">Юниоры-2 B+A</t>
  </si>
  <si>
    <t xml:space="preserve">Юниоры-2+Молодежь B+A</t>
  </si>
  <si>
    <t xml:space="preserve">Молодежь B</t>
  </si>
  <si>
    <t xml:space="preserve">Молодежь+Взрослые B</t>
  </si>
  <si>
    <t xml:space="preserve">Молодежь B+A</t>
  </si>
  <si>
    <t xml:space="preserve">Молодежь+Взрослые B+A</t>
  </si>
  <si>
    <t xml:space="preserve">Взрослые B</t>
  </si>
  <si>
    <t xml:space="preserve">Взрослые B+A</t>
  </si>
  <si>
    <t xml:space="preserve">Программа сложности A</t>
  </si>
  <si>
    <t xml:space="preserve">Категории 
(только A)</t>
  </si>
  <si>
    <t xml:space="preserve">Юниоры-2 A</t>
  </si>
  <si>
    <t xml:space="preserve">Юниоры-2+Молодежь A</t>
  </si>
  <si>
    <t xml:space="preserve">Юниоры-2+Молодежь A+S</t>
  </si>
  <si>
    <t xml:space="preserve">Молодежь A</t>
  </si>
  <si>
    <t xml:space="preserve">Молодежь+Взрослые A</t>
  </si>
  <si>
    <t xml:space="preserve">Молодежь A+S</t>
  </si>
  <si>
    <t xml:space="preserve">Молодежь+Взрослые A+S</t>
  </si>
  <si>
    <t xml:space="preserve">Взрослые A</t>
  </si>
  <si>
    <t xml:space="preserve">Взрослые A+S</t>
  </si>
  <si>
    <t xml:space="preserve">с одним финалом</t>
  </si>
  <si>
    <t xml:space="preserve">Допуск по возрастам</t>
  </si>
  <si>
    <t xml:space="preserve">В группах танцоры обязаны принимать участие в своей возрастной категории определяемой по полному количеству лет у старшего в паре на день фестиваля, за исключением случаев, когда старший в паре переходит в следующую возрастную категорию до окончания сезона (до 30 июня): в этом случае танцоры имеют право принимать участие в своей возрастной категории и/или на возраст старше</t>
  </si>
  <si>
    <t xml:space="preserve">Ранжирование производится в стандарте и латине в каждом уровне программы сложности. Финалисты в каждом уровне программы сложности, в стандарте и латине награждаются дипломами, 1-3 места в награждаются кубками, медалями.</t>
  </si>
  <si>
    <t xml:space="preserve">Рейтинговая (соло Ж)</t>
  </si>
  <si>
    <r>
      <rPr>
        <sz val="10"/>
        <rFont val="Arial"/>
        <family val="2"/>
        <charset val="1"/>
      </rPr>
      <t xml:space="preserve">Заполните, пожалуйста, необходимые поля. Заполняться могут только поля с белым фоном!!!
</t>
    </r>
    <r>
      <rPr>
        <b val="true"/>
        <sz val="10"/>
        <rFont val="Arial"/>
        <family val="2"/>
        <charset val="1"/>
      </rPr>
      <t xml:space="preserve">Если категория указывается в статусе региональной, то EADC необходимо убрать, статус EADC возможен только на этапах Рейтинга НТС
</t>
    </r>
    <r>
      <rPr>
        <sz val="10"/>
        <rFont val="Arial"/>
        <family val="2"/>
        <charset val="1"/>
      </rPr>
      <t xml:space="preserve">
Для платной регистрации вместо «+» проставляется стоимость участия — за солиста</t>
    </r>
  </si>
  <si>
    <t xml:space="preserve">Ювеналы-1 соло Ж</t>
  </si>
  <si>
    <t xml:space="preserve">EADC</t>
  </si>
  <si>
    <t xml:space="preserve">Ювеналы-2 соло Ж</t>
  </si>
  <si>
    <t xml:space="preserve">Юниоры-1 соло Ж</t>
  </si>
  <si>
    <t xml:space="preserve">Юниоры-2 соло Ж</t>
  </si>
  <si>
    <t xml:space="preserve">Молодежь-1 соло Ж</t>
  </si>
  <si>
    <t xml:space="preserve">Молодежь-2 соло Ж</t>
  </si>
  <si>
    <t xml:space="preserve">Взрослые соло Ж</t>
  </si>
  <si>
    <t xml:space="preserve">Сеньоры соло Ж</t>
  </si>
  <si>
    <t xml:space="preserve">С финалом в каждом танце начиная с полуфинала</t>
  </si>
  <si>
    <t xml:space="preserve">Ранжирование производится в стандарте, латине в каждой возрастной группе: Финалисты  награждаются дипломами. 1-3 места в возрастной группе в каждом виде танцев награждаются кубками, медалями.</t>
  </si>
  <si>
    <t xml:space="preserve">Рейтинговая, Rising Stars (соло)</t>
  </si>
  <si>
    <t xml:space="preserve">Ювеналы-2 соло Ж RS</t>
  </si>
  <si>
    <t xml:space="preserve">Юниоры-1 соло Ж RS</t>
  </si>
  <si>
    <t xml:space="preserve">Юниоры-2 соло Ж RS</t>
  </si>
  <si>
    <t xml:space="preserve">Молодежь-1 соло Ж RS</t>
  </si>
  <si>
    <t xml:space="preserve">Молодежь-2 соло Ж RS</t>
  </si>
  <si>
    <t xml:space="preserve">Взрослые соло Ж RS</t>
  </si>
  <si>
    <t xml:space="preserve">Способ проведения соревнований</t>
  </si>
  <si>
    <t xml:space="preserve">С финалом в каждом танце начиная с первого тура</t>
  </si>
  <si>
    <t xml:space="preserve">Уровневая (соло Ж)</t>
  </si>
  <si>
    <r>
      <rPr>
        <sz val="10"/>
        <rFont val="Arial"/>
        <family val="2"/>
        <charset val="1"/>
      </rPr>
      <t xml:space="preserve">- </t>
    </r>
    <r>
      <rPr>
        <b val="true"/>
        <sz val="10"/>
        <rFont val="Arial"/>
        <family val="2"/>
        <charset val="1"/>
      </rPr>
      <t xml:space="preserve">Только категории, отображенные зеленым цветом войдут в программу фестиваля</t>
    </r>
    <r>
      <rPr>
        <sz val="10"/>
        <rFont val="Arial"/>
        <family val="2"/>
        <charset val="1"/>
      </rPr>
      <t xml:space="preserve">. Чтобы убрать/добавить категорию из программы необходимо убрать/поставить символ "+" в  клетку перед с ее названием. (для платной регистрации — стоимость участия за солиста)</t>
    </r>
  </si>
  <si>
    <t xml:space="preserve">День проведения одновременно
для всех сольных категорий</t>
  </si>
  <si>
    <t xml:space="preserve">Смеж
Ур</t>
  </si>
  <si>
    <t xml:space="preserve">Категория со смежными уровнями и возрастами</t>
  </si>
  <si>
    <t xml:space="preserve">N 7 и моложе соло Ж</t>
  </si>
  <si>
    <t xml:space="preserve">Ювеналы-1 N соло Ж</t>
  </si>
  <si>
    <t xml:space="preserve">Ювеналы-1+2 N соло Ж</t>
  </si>
  <si>
    <t xml:space="preserve">Ювеналы-1 N+E соло Ж</t>
  </si>
  <si>
    <t xml:space="preserve">Ювеналы-1+2 N+E соло Ж</t>
  </si>
  <si>
    <t xml:space="preserve">Ювеналы-2 N соло Ж</t>
  </si>
  <si>
    <t xml:space="preserve">Ювеналы-2+Юниоры-1 N соло Ж</t>
  </si>
  <si>
    <t xml:space="preserve">Ювеналы-2 N+E соло Ж</t>
  </si>
  <si>
    <t xml:space="preserve">Ювеналы-2+Юниоры-1 N+E соло Ж</t>
  </si>
  <si>
    <t xml:space="preserve">Юниоры-1 N соло Ж</t>
  </si>
  <si>
    <t xml:space="preserve">Юниоры-1+2 N соло Ж</t>
  </si>
  <si>
    <t xml:space="preserve">Юниоры-1 N+E соло Ж</t>
  </si>
  <si>
    <t xml:space="preserve">Юниоры-1+2 N+E соло Ж</t>
  </si>
  <si>
    <t xml:space="preserve">Юниоры-2 N соло Ж</t>
  </si>
  <si>
    <t xml:space="preserve">Юниоры-2+Молодежь N соло Ж</t>
  </si>
  <si>
    <t xml:space="preserve">Юниоры-2 N+E соло Ж</t>
  </si>
  <si>
    <t xml:space="preserve">Юниоры-2+Молодежь N+E соло Ж</t>
  </si>
  <si>
    <t xml:space="preserve">Молодежь N соло Ж</t>
  </si>
  <si>
    <t xml:space="preserve">Молодежь+Взрослые N соло Ж</t>
  </si>
  <si>
    <t xml:space="preserve">Молодежь N+E соло Ж</t>
  </si>
  <si>
    <t xml:space="preserve">Молодежь+Взрослые N+E соло Ж</t>
  </si>
  <si>
    <t xml:space="preserve">Взрослые N соло Ж</t>
  </si>
  <si>
    <t xml:space="preserve">Взрослые N+E соло Ж</t>
  </si>
  <si>
    <t xml:space="preserve">Категории 
(только E класс)</t>
  </si>
  <si>
    <t xml:space="preserve">Ювеналы-1 E соло Ж</t>
  </si>
  <si>
    <t xml:space="preserve">Ювеналы-1+2 E соло Ж</t>
  </si>
  <si>
    <t xml:space="preserve">Ювеналы-1 E+D соло Ж</t>
  </si>
  <si>
    <t xml:space="preserve">Ювеналы-1+2 E+D соло Ж</t>
  </si>
  <si>
    <t xml:space="preserve">Ювеналы-2 E соло Ж</t>
  </si>
  <si>
    <t xml:space="preserve">Ювеналы-2+Юниоры-1 E соло Ж</t>
  </si>
  <si>
    <t xml:space="preserve">Ювеналы-2 E+D соло Ж</t>
  </si>
  <si>
    <t xml:space="preserve">Ювеналы-2+Юниоры-1 E+D соло Ж</t>
  </si>
  <si>
    <t xml:space="preserve">Юниоры-1 E соло Ж</t>
  </si>
  <si>
    <t xml:space="preserve">Юниоры-1+2 E соло Ж</t>
  </si>
  <si>
    <t xml:space="preserve">Юниоры-1 E+D соло Ж</t>
  </si>
  <si>
    <t xml:space="preserve">Юниоры-1+2 E+D соло Ж</t>
  </si>
  <si>
    <t xml:space="preserve">Юниоры-2 E соло Ж</t>
  </si>
  <si>
    <t xml:space="preserve">Юниоры-2+Молодежь E соло Ж</t>
  </si>
  <si>
    <t xml:space="preserve">Юниоры-2 E+D соло Ж</t>
  </si>
  <si>
    <t xml:space="preserve">Юниоры-2+Молодежь E+D соло Ж</t>
  </si>
  <si>
    <t xml:space="preserve">Молодежь E соло Ж</t>
  </si>
  <si>
    <t xml:space="preserve">Молодежь+Взрослые E соло Ж</t>
  </si>
  <si>
    <t xml:space="preserve">Молодежь E+D соло Ж</t>
  </si>
  <si>
    <t xml:space="preserve">Молодежь+Взрослые E+D соло Ж</t>
  </si>
  <si>
    <t xml:space="preserve">Взрослые E соло Ж</t>
  </si>
  <si>
    <t xml:space="preserve">Взрослые E+D соло Ж</t>
  </si>
  <si>
    <t xml:space="preserve">Категории 
(только D класс)</t>
  </si>
  <si>
    <t xml:space="preserve">Ювеналы-1 D соло Ж</t>
  </si>
  <si>
    <t xml:space="preserve">Ювеналы-1+2 D соло Ж</t>
  </si>
  <si>
    <t xml:space="preserve">Ювеналы-1+2 D+C соло Ж</t>
  </si>
  <si>
    <t xml:space="preserve">Ювеналы-2 D соло Ж</t>
  </si>
  <si>
    <t xml:space="preserve">Ювеналы-2+Юниоры-1 D соло Ж</t>
  </si>
  <si>
    <t xml:space="preserve">Ювеналы-2 D+C соло Ж</t>
  </si>
  <si>
    <t xml:space="preserve">Ювеналы-2+Юниоры-1 D+C соло Ж</t>
  </si>
  <si>
    <t xml:space="preserve">Юниоры-1 D соло Ж</t>
  </si>
  <si>
    <t xml:space="preserve">Юниоры-1+2 D соло Ж</t>
  </si>
  <si>
    <t xml:space="preserve">Юниоры-1 D+C соло Ж</t>
  </si>
  <si>
    <t xml:space="preserve">Юниоры-1+2 D+C соло Ж</t>
  </si>
  <si>
    <t xml:space="preserve">Юниоры-2 D соло Ж</t>
  </si>
  <si>
    <t xml:space="preserve">Юниоры-2+Молодежь D соло Ж</t>
  </si>
  <si>
    <t xml:space="preserve">Юниоры-2 D+C соло Ж</t>
  </si>
  <si>
    <t xml:space="preserve">Юниоры-2+Молодежь D+C соло Ж</t>
  </si>
  <si>
    <t xml:space="preserve">Молодежь D соло Ж</t>
  </si>
  <si>
    <t xml:space="preserve">Молодежь+Взрослые D соло Ж</t>
  </si>
  <si>
    <t xml:space="preserve">Молодежь D+C соло Ж</t>
  </si>
  <si>
    <t xml:space="preserve">Молодежь+Взрослые D+C соло Ж</t>
  </si>
  <si>
    <t xml:space="preserve">Взрослые D соло Ж</t>
  </si>
  <si>
    <t xml:space="preserve">Взрослые D+C соло Ж</t>
  </si>
  <si>
    <t xml:space="preserve">Категории 
(только C класс)</t>
  </si>
  <si>
    <t xml:space="preserve">Ювеналы-2 C соло Ж</t>
  </si>
  <si>
    <t xml:space="preserve">Ювеналы-2+Юниоры-1 C соло Ж</t>
  </si>
  <si>
    <t xml:space="preserve">Ювеналы-2+Юниоры-1 C+B соло Ж</t>
  </si>
  <si>
    <t xml:space="preserve">Юниоры-1 C соло Ж</t>
  </si>
  <si>
    <t xml:space="preserve">Юниоры-1+2 C соло Ж</t>
  </si>
  <si>
    <t xml:space="preserve">Юниоры-1 C+B соло Ж</t>
  </si>
  <si>
    <t xml:space="preserve">Юниоры-1+2 C+B соло Ж</t>
  </si>
  <si>
    <t xml:space="preserve">Юниоры-2 C соло Ж</t>
  </si>
  <si>
    <t xml:space="preserve">Юниоры-2+Молодежь C соло Ж</t>
  </si>
  <si>
    <t xml:space="preserve">Юниоры-2 C+B соло Ж</t>
  </si>
  <si>
    <t xml:space="preserve">Юниоры-2+Молодежь C+B соло Ж</t>
  </si>
  <si>
    <t xml:space="preserve">Молодежь C соло Ж</t>
  </si>
  <si>
    <t xml:space="preserve">Молодежь+Взрослые C соло Ж</t>
  </si>
  <si>
    <t xml:space="preserve">Молодежь C+B соло Ж</t>
  </si>
  <si>
    <t xml:space="preserve">Молодежь+Взрослые C+B соло Ж</t>
  </si>
  <si>
    <t xml:space="preserve">Взрослые C соло Ж</t>
  </si>
  <si>
    <t xml:space="preserve">Взрослые C+B соло Ж</t>
  </si>
  <si>
    <t xml:space="preserve">Категории 
(только B класс)</t>
  </si>
  <si>
    <t xml:space="preserve">Юниоры-1 B соло Ж</t>
  </si>
  <si>
    <t xml:space="preserve">Юниоры-1+2 B соло Ж</t>
  </si>
  <si>
    <t xml:space="preserve">Юниоры-1+2 B+A соло Ж</t>
  </si>
  <si>
    <t xml:space="preserve">Юниоры-2 B соло Ж</t>
  </si>
  <si>
    <t xml:space="preserve">Юниоры-2+Молодежь B соло Ж</t>
  </si>
  <si>
    <t xml:space="preserve">Юниоры-2 B+A соло Ж</t>
  </si>
  <si>
    <t xml:space="preserve">Юниоры-2+Молодежь B+A соло Ж</t>
  </si>
  <si>
    <t xml:space="preserve">Молодежь B соло Ж</t>
  </si>
  <si>
    <t xml:space="preserve">Молодежь+Взрослые B соло Ж</t>
  </si>
  <si>
    <t xml:space="preserve">Молодежь B+A соло Ж</t>
  </si>
  <si>
    <t xml:space="preserve">Молодежь+Взрослые B+A соло Ж</t>
  </si>
  <si>
    <t xml:space="preserve">Взрослые B соло Ж</t>
  </si>
  <si>
    <t xml:space="preserve">Взрослые B+A соло Ж</t>
  </si>
  <si>
    <t xml:space="preserve">Категории 
(только A класс)</t>
  </si>
  <si>
    <t xml:space="preserve">Юниоры-2 A соло Ж</t>
  </si>
  <si>
    <t xml:space="preserve">Юниоры-2+Молодежь A соло Ж</t>
  </si>
  <si>
    <t xml:space="preserve">Юниоры-2+Молодежь A+S соло Ж</t>
  </si>
  <si>
    <t xml:space="preserve">Молодежь A соло Ж</t>
  </si>
  <si>
    <t xml:space="preserve">Молодежь+Взрослые A соло Ж</t>
  </si>
  <si>
    <t xml:space="preserve">Молодежь A+S соло Ж</t>
  </si>
  <si>
    <t xml:space="preserve">Молодежь+Взрослые A+S соло Ж</t>
  </si>
  <si>
    <t xml:space="preserve">Взрослые A соло Ж</t>
  </si>
  <si>
    <t xml:space="preserve">Взрослые A+S соло Ж</t>
  </si>
  <si>
    <r>
      <rPr>
        <sz val="10"/>
        <rFont val="Arial"/>
        <family val="2"/>
        <charset val="1"/>
      </rPr>
      <t xml:space="preserve">Допуск по возрастам
 (</t>
    </r>
    <r>
      <rPr>
        <i val="true"/>
        <sz val="10"/>
        <rFont val="Arial"/>
        <family val="2"/>
        <charset val="1"/>
      </rPr>
      <t xml:space="preserve">информация берется, только при отсутствии в программе фестиваля парных номинаций определенного уровня, иначе информация берется с листа «Классы пары»)</t>
    </r>
  </si>
  <si>
    <t xml:space="preserve">Условия зачета и награждение
 (информация берется, только при отсутствии в программе фестиваля парных номинаций определенного уровня, иначе информация берется с листа «Классы пары»)</t>
  </si>
  <si>
    <t xml:space="preserve">Школа танца, кубки танцев</t>
  </si>
  <si>
    <r>
      <rPr>
        <sz val="10"/>
        <rFont val="Arial"/>
        <family val="2"/>
        <charset val="1"/>
      </rPr>
      <t xml:space="preserve">- в графу название вписываем название категории утвержденное в РО/организации (оно должно содержать возраст участия в данной категории)
- возраст указываем в годах (например от 0 до 7)
- ступень необходимо оставить одну для каждой строки
- если категория проводится и для пар и для соло — оставляем + в каждой ячейке
- для платной регистрации нельзя одну строку использовать  для соло и пар, так как для пар указывается стоимость х2
- если проводится и зачет и конкурс оставляем + в каждой графе Зачет и Конкурс (</t>
    </r>
    <r>
      <rPr>
        <b val="true"/>
        <sz val="10"/>
        <rFont val="Arial"/>
        <family val="2"/>
        <charset val="1"/>
      </rPr>
      <t xml:space="preserve">или стоимость для платной регистрации</t>
    </r>
    <r>
      <rPr>
        <sz val="10"/>
        <rFont val="Arial"/>
        <family val="2"/>
        <charset val="1"/>
      </rPr>
      <t xml:space="preserve">)
- конкурсы по отдельным танцам — если проводятся оставляем + в графе Цена (</t>
    </r>
    <r>
      <rPr>
        <b val="true"/>
        <sz val="10"/>
        <rFont val="Arial"/>
        <family val="2"/>
        <charset val="1"/>
      </rPr>
      <t xml:space="preserve">или стоимость для платной регистрации</t>
    </r>
    <r>
      <rPr>
        <sz val="10"/>
        <rFont val="Arial"/>
        <family val="2"/>
        <charset val="1"/>
      </rPr>
      <t xml:space="preserve">)
- оставляем названия танцев, по которым проводятся конкурсы по отдельным танцам 
- в ячейки конкурсов по отдельным танцам можно вписать названия других танцев, по которым проходят кубки в соответствии с правилами</t>
    </r>
  </si>
  <si>
    <t xml:space="preserve">День участия для всей ШБТ</t>
  </si>
  <si>
    <t xml:space="preserve">Название</t>
  </si>
  <si>
    <t xml:space="preserve">Возраст
(включительно)</t>
  </si>
  <si>
    <t xml:space="preserve">Ступень-Уровень</t>
  </si>
  <si>
    <t xml:space="preserve">Пары</t>
  </si>
  <si>
    <t xml:space="preserve">Соло</t>
  </si>
  <si>
    <t xml:space="preserve">Зачет</t>
  </si>
  <si>
    <t xml:space="preserve">Конкурс</t>
  </si>
  <si>
    <t xml:space="preserve">Конкурсы по отдельным танцам</t>
  </si>
  <si>
    <t xml:space="preserve">от</t>
  </si>
  <si>
    <t xml:space="preserve">до</t>
  </si>
  <si>
    <t xml:space="preserve">цена</t>
  </si>
  <si>
    <t xml:space="preserve">танцы</t>
  </si>
  <si>
    <t xml:space="preserve">ШБТ</t>
  </si>
  <si>
    <t xml:space="preserve">W</t>
  </si>
  <si>
    <t xml:space="preserve">Q</t>
  </si>
  <si>
    <t xml:space="preserve">Ch</t>
  </si>
  <si>
    <t xml:space="preserve">Jv</t>
  </si>
  <si>
    <t xml:space="preserve">Главные фестивали (пары)</t>
  </si>
  <si>
    <t xml:space="preserve">Заполните, пожалуйста, необходимые поля. Заполняться могут только поля с белым фоном!!!</t>
  </si>
  <si>
    <t xml:space="preserve">Главный Фестиваль НТС</t>
  </si>
  <si>
    <t xml:space="preserve">Руководство жюри главных фестивалей</t>
  </si>
  <si>
    <t xml:space="preserve">начиная с ¼ финала фестиваль в каждом возрасте и программе проходит по отдельным танцам, то есть с финалом в каждом отдельном танце, при этом программа исполняется без сокращений.</t>
  </si>
  <si>
    <t xml:space="preserve">В рейтинговых фестивалях допускается участие танцоров на одну возрастную группу выше</t>
  </si>
  <si>
    <t xml:space="preserve">Ранжирование определяется в каждой возрастной группе: Финалисты  награждаются дипломами. 1-3 места в возрастной группе в каждом виде танцев награждаются кубками, медалями.</t>
  </si>
  <si>
    <t xml:space="preserve">Профессионалы</t>
  </si>
  <si>
    <t xml:space="preserve">Гран-При НТС</t>
  </si>
  <si>
    <t xml:space="preserve">Руководство жюри</t>
  </si>
  <si>
    <t xml:space="preserve">`</t>
  </si>
  <si>
    <t xml:space="preserve">Ранжирование производится в каждой возрастной группе: Финалисты  награждаются дипломами. 1-3 места в возрастной группе в каждом виде спортивных танцев награждаются кубками, медалями.</t>
  </si>
  <si>
    <t xml:space="preserve">American Smooth</t>
  </si>
  <si>
    <t xml:space="preserve">Ювеналы</t>
  </si>
  <si>
    <t xml:space="preserve">Юниоры</t>
  </si>
  <si>
    <t xml:space="preserve">Руководство жюри American Smooth</t>
  </si>
  <si>
    <t xml:space="preserve">начиная с ¼ финала турнир в каждом возрасте и программе проходит по отдельным танцам, то есть с финалом в каждом отдельном танце, при этом программа исполняется без сокращений.</t>
  </si>
  <si>
    <t xml:space="preserve">в соответствии с правилами РТС в рейтинговых соревнованиях допускается участие танцоров на одну возрастную группу выше</t>
  </si>
  <si>
    <t xml:space="preserve">Личное первенство определяется в каждой возрастной группе: Финалисты  награждаются дипломами. 1-3 места в возрастной группе в каждом виде спортивных танцев награждаются кубками, медалями.</t>
  </si>
  <si>
    <t xml:space="preserve">American Smooth соло</t>
  </si>
  <si>
    <t xml:space="preserve">Ювеналы соло Ж</t>
  </si>
  <si>
    <t xml:space="preserve">Юниоры соло Ж</t>
  </si>
  <si>
    <t xml:space="preserve">Молодежь соло Ж</t>
  </si>
  <si>
    <t xml:space="preserve">Для заполнения таблицы для дополнительного зала прокрутите страницу вправо ==&gt;</t>
  </si>
  <si>
    <t xml:space="preserve">Программа 00.00.0000</t>
  </si>
  <si>
    <t xml:space="preserve">ДОПОЛНИТЕЛЬНЫЙ ЗАЛ</t>
  </si>
  <si>
    <t xml:space="preserve">Скрыть строку</t>
  </si>
  <si>
    <t xml:space="preserve">Индекс категории</t>
  </si>
  <si>
    <t xml:space="preserve">Категория</t>
  </si>
  <si>
    <t xml:space="preserve">Виды соревнований</t>
  </si>
  <si>
    <t xml:space="preserve">Отделения
(вставить время начала в формате ЧЧ:ММ, ненужные удалить)</t>
  </si>
  <si>
    <t xml:space="preserve">рег</t>
  </si>
  <si>
    <t xml:space="preserve">нач</t>
  </si>
  <si>
    <t xml:space="preserve">08:00 - 08:45</t>
  </si>
  <si>
    <t xml:space="preserve">22:30 - 23:15</t>
  </si>
  <si>
    <t xml:space="preserve">18:00 - 18:45</t>
  </si>
  <si>
    <t xml:space="preserve">РЖ</t>
  </si>
  <si>
    <t xml:space="preserve">счетчик</t>
  </si>
  <si>
    <t xml:space="preserve">Расшифровка аббревиатур организаций</t>
  </si>
  <si>
    <t xml:space="preserve">Склонение ФИО ответственного лица</t>
  </si>
  <si>
    <t xml:space="preserve">Список категорий</t>
  </si>
  <si>
    <t xml:space="preserve">категорий</t>
  </si>
  <si>
    <t xml:space="preserve">Программа</t>
  </si>
  <si>
    <t xml:space="preserve">Список смежных возрастов</t>
  </si>
  <si>
    <t xml:space="preserve">Список смежных классов</t>
  </si>
  <si>
    <t xml:space="preserve">День 1</t>
  </si>
  <si>
    <t xml:space="preserve">День 2</t>
  </si>
  <si>
    <t xml:space="preserve">Чек</t>
  </si>
  <si>
    <t xml:space="preserve"> </t>
  </si>
  <si>
    <t xml:space="preserve">       Вносим вид соревнований в графу соответствующего отделения</t>
  </si>
  <si>
    <t xml:space="preserve">Ювеналы-1+2</t>
  </si>
  <si>
    <t xml:space="preserve">N+E</t>
  </si>
  <si>
    <t xml:space="preserve">$'Классы соло'.$E13</t>
  </si>
  <si>
    <t xml:space="preserve">$'Классы соло'.$AB2&lt;&gt;"");1;"")</t>
  </si>
  <si>
    <t xml:space="preserve">Ювеналы-2+Юниоры-1</t>
  </si>
  <si>
    <t xml:space="preserve">E+D</t>
  </si>
  <si>
    <t xml:space="preserve">$'Классы пары'.$E13</t>
  </si>
  <si>
    <t xml:space="preserve">$'Классы пары'.$AB2&lt;&gt;"");1;"")</t>
  </si>
  <si>
    <t xml:space="preserve">Юниоры-1+2</t>
  </si>
  <si>
    <t xml:space="preserve">D+C</t>
  </si>
  <si>
    <t xml:space="preserve">$'Классы соло'.$E14</t>
  </si>
  <si>
    <t xml:space="preserve">Юниоры-2+Молодежь</t>
  </si>
  <si>
    <t xml:space="preserve">C+B</t>
  </si>
  <si>
    <t xml:space="preserve">Заместитель</t>
  </si>
  <si>
    <t xml:space="preserve">аббревиатура</t>
  </si>
  <si>
    <t xml:space="preserve">Именительный</t>
  </si>
  <si>
    <t xml:space="preserve">Родительный</t>
  </si>
  <si>
    <t xml:space="preserve">ФИО</t>
  </si>
  <si>
    <t xml:space="preserve">Винительный</t>
  </si>
  <si>
    <t xml:space="preserve">$'Классы соло'.$K14</t>
  </si>
  <si>
    <t xml:space="preserve">Молодежь+Взрослые</t>
  </si>
  <si>
    <t xml:space="preserve">B+A</t>
  </si>
  <si>
    <t xml:space="preserve">ОФСТ</t>
  </si>
  <si>
    <t xml:space="preserve">Открытая Федерация Спортивного Танца</t>
  </si>
  <si>
    <t xml:space="preserve">Открытой Федерации Спортивного Танца</t>
  </si>
  <si>
    <t xml:space="preserve">Минаева Елена</t>
  </si>
  <si>
    <t xml:space="preserve">Минаеву Елену</t>
  </si>
  <si>
    <t xml:space="preserve">$'Классы соло'.$Q14</t>
  </si>
  <si>
    <t xml:space="preserve">A+S</t>
  </si>
  <si>
    <t xml:space="preserve">РО Тульской области</t>
  </si>
  <si>
    <t xml:space="preserve">Региональное отделение Тульской области</t>
  </si>
  <si>
    <t xml:space="preserve">Регионального отделения  Тульской области</t>
  </si>
  <si>
    <t xml:space="preserve">Смирнова Наталия</t>
  </si>
  <si>
    <t xml:space="preserve">Смирнову Наталию</t>
  </si>
  <si>
    <t xml:space="preserve">$'Классы соло'.$W14</t>
  </si>
  <si>
    <t xml:space="preserve">S</t>
  </si>
  <si>
    <t xml:space="preserve">РО Орловской области</t>
  </si>
  <si>
    <t xml:space="preserve">Региональное отделение Орловской области</t>
  </si>
  <si>
    <t xml:space="preserve">Регионального отделения Орловской области</t>
  </si>
  <si>
    <t xml:space="preserve">Жигарев Александр</t>
  </si>
  <si>
    <t xml:space="preserve">Жигарева Александра</t>
  </si>
  <si>
    <t xml:space="preserve">$'Классы соло'.$E15</t>
  </si>
  <si>
    <t xml:space="preserve">Информация о счетных комиссиях</t>
  </si>
  <si>
    <t xml:space="preserve">МТА</t>
  </si>
  <si>
    <t xml:space="preserve">Московский Танцевальный Альянс</t>
  </si>
  <si>
    <t xml:space="preserve">Московского Танцевального Альянса Российиского Танцевального Союза</t>
  </si>
  <si>
    <t xml:space="preserve">Попов Роман</t>
  </si>
  <si>
    <t xml:space="preserve">Попова Романа</t>
  </si>
  <si>
    <t xml:space="preserve">$'Классы соло'.$K15</t>
  </si>
  <si>
    <t xml:space="preserve">ФИ</t>
  </si>
  <si>
    <t xml:space="preserve">РО Челябинской области</t>
  </si>
  <si>
    <t xml:space="preserve">региональное отделение Челябинской области</t>
  </si>
  <si>
    <t xml:space="preserve">Регионального отделения Челябинской области</t>
  </si>
  <si>
    <t xml:space="preserve">Радюш Александр</t>
  </si>
  <si>
    <t xml:space="preserve">Радюша Александра</t>
  </si>
  <si>
    <t xml:space="preserve">$'Классы соло'.$Q15</t>
  </si>
  <si>
    <t xml:space="preserve">Заместитель-организатор</t>
  </si>
  <si>
    <t xml:space="preserve">ТТА</t>
  </si>
  <si>
    <t xml:space="preserve">Таврический Танцевальный Альянс</t>
  </si>
  <si>
    <t xml:space="preserve">Таврического Танцевального Альянса</t>
  </si>
  <si>
    <t xml:space="preserve">Баев Александр</t>
  </si>
  <si>
    <t xml:space="preserve">Баева Александра</t>
  </si>
  <si>
    <t xml:space="preserve">$'Классы соло'.$W15</t>
  </si>
  <si>
    <t xml:space="preserve">Абаев Дмитрий</t>
  </si>
  <si>
    <t xml:space="preserve">Севастополь</t>
  </si>
  <si>
    <t xml:space="preserve">СПТС</t>
  </si>
  <si>
    <t xml:space="preserve">Санкт-Петербургский Танцевальный Союз</t>
  </si>
  <si>
    <t xml:space="preserve">Санкт-Петербургского Танцевального Союза</t>
  </si>
  <si>
    <t xml:space="preserve">Уваров Илья</t>
  </si>
  <si>
    <t xml:space="preserve">Уварова Илью</t>
  </si>
  <si>
    <t xml:space="preserve">$'Классы соло'.$E16</t>
  </si>
  <si>
    <t xml:space="preserve">Индекс Статуса соревнования</t>
  </si>
  <si>
    <t xml:space="preserve">Алексеев Михаил</t>
  </si>
  <si>
    <t xml:space="preserve">Москва</t>
  </si>
  <si>
    <t xml:space="preserve">РО города Санкт-Петербурга</t>
  </si>
  <si>
    <t xml:space="preserve">Региональное отделение города Санкт-Петербурга</t>
  </si>
  <si>
    <t xml:space="preserve">Регионального отделения города Санкт-Петербурга</t>
  </si>
  <si>
    <t xml:space="preserve">Золотаревский Алексей</t>
  </si>
  <si>
    <t xml:space="preserve">Золотаревского Алексея</t>
  </si>
  <si>
    <t xml:space="preserve">$'Классы соло'.$K16</t>
  </si>
  <si>
    <t xml:space="preserve">гл секретарь</t>
  </si>
  <si>
    <t xml:space="preserve">Бороздин Олег</t>
  </si>
  <si>
    <t xml:space="preserve">Краснодар</t>
  </si>
  <si>
    <t xml:space="preserve">С</t>
  </si>
  <si>
    <t xml:space="preserve">РТС</t>
  </si>
  <si>
    <t xml:space="preserve">Российский Танцевальный Союз</t>
  </si>
  <si>
    <t xml:space="preserve">Российского Танцевального Союза</t>
  </si>
  <si>
    <t xml:space="preserve">Степанкина Анастасия</t>
  </si>
  <si>
    <t xml:space="preserve">Степанкину Анастасию</t>
  </si>
  <si>
    <t xml:space="preserve">$'Классы соло'.$Q16</t>
  </si>
  <si>
    <t xml:space="preserve">Жюри</t>
  </si>
  <si>
    <t xml:space="preserve">Долгопол Спартак</t>
  </si>
  <si>
    <t xml:space="preserve">РО Краснодарского края</t>
  </si>
  <si>
    <t xml:space="preserve">Региональное отделение Краснодарского края</t>
  </si>
  <si>
    <t xml:space="preserve">Регионального отделения Краснодарского края</t>
  </si>
  <si>
    <t xml:space="preserve">Петренко Екатерина</t>
  </si>
  <si>
    <t xml:space="preserve">Петренко Екатерину</t>
  </si>
  <si>
    <t xml:space="preserve">$'Классы соло'.$W16</t>
  </si>
  <si>
    <t xml:space="preserve">Приезд</t>
  </si>
  <si>
    <t xml:space="preserve">Зеленцов Александр</t>
  </si>
  <si>
    <t xml:space="preserve">Тула</t>
  </si>
  <si>
    <t xml:space="preserve">Новая танцевальная лига</t>
  </si>
  <si>
    <t xml:space="preserve">Новая Танцевальная лига</t>
  </si>
  <si>
    <t xml:space="preserve">Новой танцевальной лиги</t>
  </si>
  <si>
    <t xml:space="preserve">Ратченкова Светлана</t>
  </si>
  <si>
    <t xml:space="preserve">Ратченкову Светлану</t>
  </si>
  <si>
    <t xml:space="preserve">$'Классы соло'.$E17</t>
  </si>
  <si>
    <t xml:space="preserve">Отъезд</t>
  </si>
  <si>
    <t xml:space="preserve">Козаренко Александр</t>
  </si>
  <si>
    <t xml:space="preserve">Ростов-на-Дону</t>
  </si>
  <si>
    <t xml:space="preserve">ТОООФСБТ</t>
  </si>
  <si>
    <t xml:space="preserve">Тамбовская областная общественная организация «Федерация спортивного бального танца»</t>
  </si>
  <si>
    <t xml:space="preserve">Тамбовской областной общественной организации «Федерация спортивного бального танца»</t>
  </si>
  <si>
    <t xml:space="preserve">Москалева Ольга</t>
  </si>
  <si>
    <t xml:space="preserve">Москалеву Ольгу</t>
  </si>
  <si>
    <t xml:space="preserve">$'Классы соло'.$K17</t>
  </si>
  <si>
    <t xml:space="preserve">Танцоры</t>
  </si>
  <si>
    <t xml:space="preserve">Председатель ГФ</t>
  </si>
  <si>
    <t xml:space="preserve">Макаров Алексей</t>
  </si>
  <si>
    <t xml:space="preserve">РО Калининградской области</t>
  </si>
  <si>
    <t xml:space="preserve">Региональное отделение Калининградской области</t>
  </si>
  <si>
    <t xml:space="preserve">Регионального отделения Калининградской области</t>
  </si>
  <si>
    <t xml:space="preserve">Бушуева Валерия</t>
  </si>
  <si>
    <t xml:space="preserve">Бушуеву Валерию</t>
  </si>
  <si>
    <t xml:space="preserve">$'Классы соло'.$Q17</t>
  </si>
  <si>
    <t xml:space="preserve">Пшеничников Василий</t>
  </si>
  <si>
    <t xml:space="preserve">ЮТЛ</t>
  </si>
  <si>
    <t xml:space="preserve">Южная танцевальная лига</t>
  </si>
  <si>
    <t xml:space="preserve">Южной танцевальной лиги</t>
  </si>
  <si>
    <t xml:space="preserve">Телятникова Милена</t>
  </si>
  <si>
    <t xml:space="preserve">Телятникову Милену</t>
  </si>
  <si>
    <t xml:space="preserve">$'Классы соло'.$W17</t>
  </si>
  <si>
    <t xml:space="preserve">Рассолов Кирилл</t>
  </si>
  <si>
    <t xml:space="preserve">Волгоградская область </t>
  </si>
  <si>
    <t xml:space="preserve">ЮТС</t>
  </si>
  <si>
    <t xml:space="preserve">Южный танцевальный союз</t>
  </si>
  <si>
    <t xml:space="preserve">Южного танцевального союза</t>
  </si>
  <si>
    <t xml:space="preserve">Максимов Дмитрий</t>
  </si>
  <si>
    <t xml:space="preserve">Максимова Дмитрия</t>
  </si>
  <si>
    <t xml:space="preserve">$'Классы соло'.$E18</t>
  </si>
  <si>
    <t xml:space="preserve">Заместитель ГФ</t>
  </si>
  <si>
    <t xml:space="preserve">Сивкович Сергей</t>
  </si>
  <si>
    <t xml:space="preserve">РО Тамбовской области</t>
  </si>
  <si>
    <t xml:space="preserve">Региональное отделение Тамбовской области</t>
  </si>
  <si>
    <t xml:space="preserve">Регионального отделения Тамбовской области</t>
  </si>
  <si>
    <t xml:space="preserve">Казаченко Полина</t>
  </si>
  <si>
    <t xml:space="preserve">Казаченко Полину</t>
  </si>
  <si>
    <t xml:space="preserve">$'Классы соло'.$K18</t>
  </si>
  <si>
    <t xml:space="preserve">День окончания регистрации</t>
  </si>
  <si>
    <t xml:space="preserve">Стаселович Ирина</t>
  </si>
  <si>
    <t xml:space="preserve">Калининград</t>
  </si>
  <si>
    <t xml:space="preserve">РОДОО «ДТС»</t>
  </si>
  <si>
    <t xml:space="preserve">РОДОО «Донской танцевальный союз»</t>
  </si>
  <si>
    <t xml:space="preserve">РОДОО «Донского танцевального союза»</t>
  </si>
  <si>
    <t xml:space="preserve">Орлов Владимир</t>
  </si>
  <si>
    <t xml:space="preserve">Орлова Владимира</t>
  </si>
  <si>
    <t xml:space="preserve">$'Классы соло'.$Q18</t>
  </si>
  <si>
    <t xml:space="preserve">Степаненко Игорь</t>
  </si>
  <si>
    <t xml:space="preserve">Тамбов</t>
  </si>
  <si>
    <t xml:space="preserve">РО города Москвы</t>
  </si>
  <si>
    <t xml:space="preserve">Региональное отделение города Москвы</t>
  </si>
  <si>
    <t xml:space="preserve">Регионального отделения города Москвы</t>
  </si>
  <si>
    <t xml:space="preserve">Елизаров Александр</t>
  </si>
  <si>
    <t xml:space="preserve">Елизарова Александра</t>
  </si>
  <si>
    <t xml:space="preserve">$'Классы соло'.$W18</t>
  </si>
  <si>
    <t xml:space="preserve">сроки проведения</t>
  </si>
  <si>
    <t xml:space="preserve">Сучков Владимир</t>
  </si>
  <si>
    <t xml:space="preserve">РО республики Карелия</t>
  </si>
  <si>
    <t xml:space="preserve">Региональное отделение републики Карелия</t>
  </si>
  <si>
    <t xml:space="preserve">Регионального отделения републики Карелия</t>
  </si>
  <si>
    <t xml:space="preserve">Пономарева Мария</t>
  </si>
  <si>
    <t xml:space="preserve">Пономареву Марию</t>
  </si>
  <si>
    <t xml:space="preserve">$'Классы соло'.$E19</t>
  </si>
  <si>
    <t xml:space="preserve">Водовский Дмитрий</t>
  </si>
  <si>
    <t xml:space="preserve">МФСТ</t>
  </si>
  <si>
    <t xml:space="preserve">Московская федерация спортивного танца</t>
  </si>
  <si>
    <t xml:space="preserve">Московской федерации спортивного танца</t>
  </si>
  <si>
    <t xml:space="preserve">Юшков Алексей</t>
  </si>
  <si>
    <t xml:space="preserve">Юшкова Алексея</t>
  </si>
  <si>
    <t xml:space="preserve">$'Классы соло'.$Q19</t>
  </si>
  <si>
    <t xml:space="preserve">конец</t>
  </si>
  <si>
    <t xml:space="preserve">Шиморский Михаил</t>
  </si>
  <si>
    <t xml:space="preserve">ФСТ</t>
  </si>
  <si>
    <t xml:space="preserve">Федерация спортивного танца</t>
  </si>
  <si>
    <t xml:space="preserve">Федерации спортивного танца</t>
  </si>
  <si>
    <t xml:space="preserve">Юшкова Светлана</t>
  </si>
  <si>
    <t xml:space="preserve">Юшкову Светлану</t>
  </si>
  <si>
    <t xml:space="preserve">$'Классы пары'.$E14</t>
  </si>
  <si>
    <t xml:space="preserve">итоговый текст</t>
  </si>
  <si>
    <t xml:space="preserve">гл секретарь ГФ</t>
  </si>
  <si>
    <t xml:space="preserve">Кравец Евгений</t>
  </si>
  <si>
    <t xml:space="preserve">Мартынов Денис</t>
  </si>
  <si>
    <t xml:space="preserve">Мартынова Дениса</t>
  </si>
  <si>
    <t xml:space="preserve">$'Классы пары'.$K14</t>
  </si>
  <si>
    <t xml:space="preserve">Председатель жюри профи</t>
  </si>
  <si>
    <t xml:space="preserve">Мажирин Герман</t>
  </si>
  <si>
    <t xml:space="preserve">Мажирина Германа</t>
  </si>
  <si>
    <t xml:space="preserve">$'Классы пары'.$Q14</t>
  </si>
  <si>
    <t xml:space="preserve">Миронова Ольга</t>
  </si>
  <si>
    <t xml:space="preserve">Миронову Ольгу</t>
  </si>
  <si>
    <t xml:space="preserve">$'Классы пары'.$W14</t>
  </si>
  <si>
    <t xml:space="preserve">Кричвук Ирина</t>
  </si>
  <si>
    <t xml:space="preserve">Кривчук Ирину</t>
  </si>
  <si>
    <t xml:space="preserve">$'Классы пары'.$E15</t>
  </si>
  <si>
    <t xml:space="preserve">Дата версии</t>
  </si>
  <si>
    <t xml:space="preserve">Заместитель профи</t>
  </si>
  <si>
    <t xml:space="preserve">Роднин Роман</t>
  </si>
  <si>
    <t xml:space="preserve">Роднина Романа</t>
  </si>
  <si>
    <t xml:space="preserve">$'Классы пары'.$K15</t>
  </si>
  <si>
    <t xml:space="preserve">Журавлев Роман</t>
  </si>
  <si>
    <t xml:space="preserve">Журавлева Романа</t>
  </si>
  <si>
    <t xml:space="preserve">$'Классы пары'.$Q15</t>
  </si>
  <si>
    <t xml:space="preserve">Лебедева Елена</t>
  </si>
  <si>
    <t xml:space="preserve">Лебедеву Елену</t>
  </si>
  <si>
    <t xml:space="preserve">$'Классы пары'.$W15</t>
  </si>
  <si>
    <t xml:space="preserve">гл секретарь профи</t>
  </si>
  <si>
    <t xml:space="preserve">Писанец Михаил</t>
  </si>
  <si>
    <t xml:space="preserve">Писанца Михаила</t>
  </si>
  <si>
    <t xml:space="preserve">$'Классы пары'.$E16</t>
  </si>
  <si>
    <t xml:space="preserve">Председатель доп зал</t>
  </si>
  <si>
    <t xml:space="preserve">Скок Степан</t>
  </si>
  <si>
    <t xml:space="preserve">Скока Степана</t>
  </si>
  <si>
    <t xml:space="preserve">$'Классы пары'.$K16</t>
  </si>
  <si>
    <t xml:space="preserve">Максимова Ирина</t>
  </si>
  <si>
    <t xml:space="preserve">Максимову Ирину</t>
  </si>
  <si>
    <t xml:space="preserve">$'Классы пары'.$Q16</t>
  </si>
  <si>
    <t xml:space="preserve">Смагин Евгений</t>
  </si>
  <si>
    <t xml:space="preserve">Смагина Евгения</t>
  </si>
  <si>
    <t xml:space="preserve">$'Классы пары'.$W16</t>
  </si>
  <si>
    <t xml:space="preserve">Заместитель доп зал</t>
  </si>
  <si>
    <t xml:space="preserve">Михалева Марина</t>
  </si>
  <si>
    <t xml:space="preserve">Михалеву Марину</t>
  </si>
  <si>
    <t xml:space="preserve">$'Классы пары'.$E17</t>
  </si>
  <si>
    <t xml:space="preserve">$'Классы пары'.$K17</t>
  </si>
  <si>
    <t xml:space="preserve">$'Классы пары'.$Q17</t>
  </si>
  <si>
    <t xml:space="preserve">$'Классы пары'.$W17</t>
  </si>
  <si>
    <t xml:space="preserve">$'Классы пары'.$E18</t>
  </si>
  <si>
    <t xml:space="preserve">$'Классы пары'.$K18</t>
  </si>
  <si>
    <t xml:space="preserve">гл. секратарь до зал</t>
  </si>
  <si>
    <t xml:space="preserve">$'Классы пары'.$Q18</t>
  </si>
  <si>
    <t xml:space="preserve">@СЦЕПИТЬ(M50;", ";"Представитель жюри ";ПЕРЕКЛЮЧ(N50;"Первая";"Первой";"Всероссийская";"Всероссийской";"Международная";"Международной";"Вторая";"Второй");" категории")</t>
  </si>
  <si>
    <t xml:space="preserve">$'Классы пары'.$W18</t>
  </si>
  <si>
    <t xml:space="preserve">Информация об экспертах</t>
  </si>
  <si>
    <t xml:space="preserve">Статус арбитра</t>
  </si>
  <si>
    <t xml:space="preserve">Статус</t>
  </si>
  <si>
    <t xml:space="preserve">$'Классы пары'.$E19</t>
  </si>
  <si>
    <t xml:space="preserve">$'Классы пары'.$Q19</t>
  </si>
  <si>
    <t xml:space="preserve">Член Президума</t>
  </si>
  <si>
    <t xml:space="preserve">М-категория</t>
  </si>
  <si>
    <t xml:space="preserve">$'Классы соло'.$E24</t>
  </si>
  <si>
    <t xml:space="preserve">Печерников Андрей</t>
  </si>
  <si>
    <t xml:space="preserve">$'Классы соло'.$K24</t>
  </si>
  <si>
    <t xml:space="preserve">$'Классы соло'.$Q24</t>
  </si>
  <si>
    <t xml:space="preserve">Бородинов Владислав</t>
  </si>
  <si>
    <t xml:space="preserve">$'Классы соло'.$W24</t>
  </si>
  <si>
    <t xml:space="preserve">Кудинов Олег</t>
  </si>
  <si>
    <t xml:space="preserve">$'Классы соло'.$E25</t>
  </si>
  <si>
    <t xml:space="preserve">Афанасьева Светлана</t>
  </si>
  <si>
    <t xml:space="preserve">$'Классы соло'.$K25</t>
  </si>
  <si>
    <t xml:space="preserve">Пьянков Лев</t>
  </si>
  <si>
    <t xml:space="preserve">$'Классы соло'.$Q25</t>
  </si>
  <si>
    <t xml:space="preserve">Шнырев Владимир</t>
  </si>
  <si>
    <t xml:space="preserve">$'Классы соло'.$W25</t>
  </si>
  <si>
    <t xml:space="preserve">Клюшин Николай</t>
  </si>
  <si>
    <t xml:space="preserve">$'Классы соло'.$E26</t>
  </si>
  <si>
    <t xml:space="preserve">$'Классы соло'.$K26</t>
  </si>
  <si>
    <t xml:space="preserve">Беляев Алексей</t>
  </si>
  <si>
    <t xml:space="preserve">$'Классы соло'.$Q26</t>
  </si>
  <si>
    <t xml:space="preserve">Крылов Иван</t>
  </si>
  <si>
    <t xml:space="preserve">$'Классы соло'.$W26</t>
  </si>
  <si>
    <t xml:space="preserve">Михайлов Илья</t>
  </si>
  <si>
    <t xml:space="preserve">$'Классы соло'.$E27</t>
  </si>
  <si>
    <t xml:space="preserve">Попов Виктор</t>
  </si>
  <si>
    <t xml:space="preserve">$'Классы соло'.$K27</t>
  </si>
  <si>
    <t xml:space="preserve">Попов Станислав</t>
  </si>
  <si>
    <t xml:space="preserve">$'Классы соло'.$Q27</t>
  </si>
  <si>
    <t xml:space="preserve">Плетнев Леонид</t>
  </si>
  <si>
    <t xml:space="preserve">$'Классы соло'.$W27</t>
  </si>
  <si>
    <t xml:space="preserve">Гунько Геннадий</t>
  </si>
  <si>
    <t xml:space="preserve">$'Классы соло'.$E28</t>
  </si>
  <si>
    <t xml:space="preserve">$'Классы соло'.$K28</t>
  </si>
  <si>
    <t xml:space="preserve">$'Классы соло'.$Q28</t>
  </si>
  <si>
    <t xml:space="preserve">$'Классы соло'.$W28</t>
  </si>
  <si>
    <t xml:space="preserve">$'Классы соло'.$E29</t>
  </si>
  <si>
    <t xml:space="preserve">$'Классы соло'.$Q29</t>
  </si>
  <si>
    <t xml:space="preserve">$'Классы пары'.$E24</t>
  </si>
  <si>
    <t xml:space="preserve">$'Классы пары'.$K24</t>
  </si>
  <si>
    <t xml:space="preserve">$'Классы пары'.$Q24</t>
  </si>
  <si>
    <t xml:space="preserve">$'Классы пары'.$W24</t>
  </si>
  <si>
    <t xml:space="preserve">$'Классы пары'.$E25</t>
  </si>
  <si>
    <t xml:space="preserve">$'Классы пары'.$K25</t>
  </si>
  <si>
    <t xml:space="preserve">$'Классы пары'.$Q25</t>
  </si>
  <si>
    <t xml:space="preserve">$'Классы пары'.$W25</t>
  </si>
  <si>
    <t xml:space="preserve">$'Классы пары'.$E26</t>
  </si>
  <si>
    <t xml:space="preserve">$'Классы пары'.$K26</t>
  </si>
  <si>
    <t xml:space="preserve">$'Классы пары'.$Q26</t>
  </si>
  <si>
    <t xml:space="preserve">$'Классы пары'.$W26</t>
  </si>
  <si>
    <t xml:space="preserve">$'Классы пары'.$E27</t>
  </si>
  <si>
    <t xml:space="preserve">$'Классы пары'.$K27</t>
  </si>
  <si>
    <t xml:space="preserve">$'Классы пары'.$Q27</t>
  </si>
  <si>
    <t xml:space="preserve">$'Классы пары'.$W27</t>
  </si>
  <si>
    <t xml:space="preserve">$'Классы пары'.$E28</t>
  </si>
  <si>
    <t xml:space="preserve">$'Классы пары'.$K28</t>
  </si>
  <si>
    <t xml:space="preserve">$'Классы пары'.$Q28</t>
  </si>
  <si>
    <t xml:space="preserve">$'Классы пары'.$W28</t>
  </si>
  <si>
    <t xml:space="preserve">$'Классы пары'.$E29</t>
  </si>
  <si>
    <t xml:space="preserve">$'Классы пары'.$Q29</t>
  </si>
  <si>
    <t xml:space="preserve">$'Классы соло'.$E34</t>
  </si>
  <si>
    <t xml:space="preserve">$'Классы соло'.$K34</t>
  </si>
  <si>
    <t xml:space="preserve">$'Классы соло'.$W34</t>
  </si>
  <si>
    <t xml:space="preserve">$'Классы соло'.$E35</t>
  </si>
  <si>
    <t xml:space="preserve">$'Классы соло'.$K35</t>
  </si>
  <si>
    <t xml:space="preserve">$'Классы соло'.$Q35</t>
  </si>
  <si>
    <t xml:space="preserve">$'Классы соло'.$W35</t>
  </si>
  <si>
    <t xml:space="preserve">$'Классы соло'.$E36</t>
  </si>
  <si>
    <t xml:space="preserve">$'Классы соло'.$K36</t>
  </si>
  <si>
    <t xml:space="preserve">$'Классы соло'.$Q36</t>
  </si>
  <si>
    <t xml:space="preserve">$'Классы соло'.$W36</t>
  </si>
  <si>
    <t xml:space="preserve">$'Классы соло'.$E37</t>
  </si>
  <si>
    <t xml:space="preserve">$'Классы соло'.$K37</t>
  </si>
  <si>
    <t xml:space="preserve">$'Классы соло'.$Q37</t>
  </si>
  <si>
    <t xml:space="preserve">$'Классы соло'.$W37</t>
  </si>
  <si>
    <t xml:space="preserve">$'Классы соло'.$E38</t>
  </si>
  <si>
    <t xml:space="preserve">$'Классы соло'.$K38</t>
  </si>
  <si>
    <t xml:space="preserve">$'Классы соло'.$Q38</t>
  </si>
  <si>
    <t xml:space="preserve">$'Классы соло'.$W38</t>
  </si>
  <si>
    <t xml:space="preserve">$'Классы соло'.$E39</t>
  </si>
  <si>
    <t xml:space="preserve">$'Классы соло'.$Q39</t>
  </si>
  <si>
    <t xml:space="preserve">$'Классы пары'.$E34</t>
  </si>
  <si>
    <t xml:space="preserve">$'Классы пары'.$K34</t>
  </si>
  <si>
    <t xml:space="preserve">$'Классы пары'.$W34</t>
  </si>
  <si>
    <t xml:space="preserve">$'Классы пары'.$E35</t>
  </si>
  <si>
    <t xml:space="preserve">$'Классы пары'.$K35</t>
  </si>
  <si>
    <t xml:space="preserve">$'Классы пары'.$Q35</t>
  </si>
  <si>
    <t xml:space="preserve">$'Классы пары'.$W35</t>
  </si>
  <si>
    <t xml:space="preserve">$'Классы пары'.$E36</t>
  </si>
  <si>
    <t xml:space="preserve">$'Классы пары'.$K36</t>
  </si>
  <si>
    <t xml:space="preserve">$'Классы пары'.$Q36</t>
  </si>
  <si>
    <t xml:space="preserve">$'Классы пары'.$W36</t>
  </si>
  <si>
    <t xml:space="preserve">$'Классы пары'.$E37</t>
  </si>
  <si>
    <t xml:space="preserve">$'Классы пары'.$K37</t>
  </si>
  <si>
    <t xml:space="preserve">$'Классы пары'.$Q37</t>
  </si>
  <si>
    <t xml:space="preserve">$'Классы пары'.$W37</t>
  </si>
  <si>
    <t xml:space="preserve">$'Классы пары'.$E38</t>
  </si>
  <si>
    <t xml:space="preserve">$'Классы пары'.$K38</t>
  </si>
  <si>
    <t xml:space="preserve">$'Классы пары'.$Q38</t>
  </si>
  <si>
    <t xml:space="preserve">$'Классы пары'.$W38</t>
  </si>
  <si>
    <t xml:space="preserve">$'Классы пары'.$E39</t>
  </si>
  <si>
    <t xml:space="preserve">$'Классы пары'.$Q39</t>
  </si>
  <si>
    <t xml:space="preserve">$'Классы соло'.$E45</t>
  </si>
  <si>
    <t xml:space="preserve">$'Классы соло'.$K45</t>
  </si>
  <si>
    <t xml:space="preserve">$'Классы соло'.$W45</t>
  </si>
  <si>
    <t xml:space="preserve">$'Классы соло'.$E46</t>
  </si>
  <si>
    <t xml:space="preserve">$'Классы соло'.$K46</t>
  </si>
  <si>
    <t xml:space="preserve">$'Классы соло'.$Q46</t>
  </si>
  <si>
    <t xml:space="preserve">$'Классы соло'.$W46</t>
  </si>
  <si>
    <t xml:space="preserve">$'Классы соло'.$E47</t>
  </si>
  <si>
    <t xml:space="preserve">$'Классы соло'.$K47</t>
  </si>
  <si>
    <t xml:space="preserve">$'Классы соло'.$Q47</t>
  </si>
  <si>
    <t xml:space="preserve">$'Классы соло'.$W47</t>
  </si>
  <si>
    <t xml:space="preserve">$'Классы соло'.$E48</t>
  </si>
  <si>
    <t xml:space="preserve">$'Классы соло'.$K48</t>
  </si>
  <si>
    <t xml:space="preserve">$'Классы соло'.$Q48</t>
  </si>
  <si>
    <t xml:space="preserve">$'Классы соло'.$W48</t>
  </si>
  <si>
    <t xml:space="preserve">$'Классы соло'.$E49</t>
  </si>
  <si>
    <t xml:space="preserve">$'Классы соло'.$Q49</t>
  </si>
  <si>
    <t xml:space="preserve">$'Классы пары'.$E45</t>
  </si>
  <si>
    <t xml:space="preserve">$'Классы пары'.$K45</t>
  </si>
  <si>
    <t xml:space="preserve">$'Классы пары'.$W45</t>
  </si>
  <si>
    <t xml:space="preserve">$'Классы пары'.$E46</t>
  </si>
  <si>
    <t xml:space="preserve">$'Классы пары'.$K46</t>
  </si>
  <si>
    <t xml:space="preserve">$'Классы пары'.$Q46</t>
  </si>
  <si>
    <t xml:space="preserve">$'Классы пары'.$W46</t>
  </si>
  <si>
    <t xml:space="preserve">$'Классы пары'.$E47</t>
  </si>
  <si>
    <t xml:space="preserve">$'Классы пары'.$K47</t>
  </si>
  <si>
    <t xml:space="preserve">$'Классы пары'.$Q47</t>
  </si>
  <si>
    <t xml:space="preserve">$'Классы пары'.$W47</t>
  </si>
  <si>
    <t xml:space="preserve">$'Классы пары'.$E48</t>
  </si>
  <si>
    <t xml:space="preserve">$'Классы пары'.$K48</t>
  </si>
  <si>
    <t xml:space="preserve">$'Классы пары'.$Q48</t>
  </si>
  <si>
    <t xml:space="preserve">$'Классы пары'.$W48</t>
  </si>
  <si>
    <t xml:space="preserve">$'Классы пары'.$E49</t>
  </si>
  <si>
    <t xml:space="preserve">$'Классы пары'.$Q49</t>
  </si>
  <si>
    <t xml:space="preserve">$'Классы соло'.$E56</t>
  </si>
  <si>
    <t xml:space="preserve">$'Классы соло'.$K56</t>
  </si>
  <si>
    <t xml:space="preserve">$'Классы соло'.$W56</t>
  </si>
  <si>
    <t xml:space="preserve">$'Классы соло'.$E57</t>
  </si>
  <si>
    <t xml:space="preserve">$'Классы соло'.$K57</t>
  </si>
  <si>
    <t xml:space="preserve">$'Классы соло'.$Q57</t>
  </si>
  <si>
    <t xml:space="preserve">$'Классы соло'.$W57</t>
  </si>
  <si>
    <t xml:space="preserve">$'Классы соло'.$E58</t>
  </si>
  <si>
    <t xml:space="preserve">$'Классы соло'.$K58</t>
  </si>
  <si>
    <t xml:space="preserve">$'Классы соло'.$Q58</t>
  </si>
  <si>
    <t xml:space="preserve">$'Классы соло'.$W58</t>
  </si>
  <si>
    <t xml:space="preserve">$'Классы соло'.$E59</t>
  </si>
  <si>
    <t xml:space="preserve">$'Классы соло'.$Q59</t>
  </si>
  <si>
    <t xml:space="preserve">$'Классы пары'.$E56</t>
  </si>
  <si>
    <t xml:space="preserve">$'Классы пары'.$K56</t>
  </si>
  <si>
    <t xml:space="preserve">$'Классы пары'.$W56</t>
  </si>
  <si>
    <t xml:space="preserve">$'Классы пары'.$E57</t>
  </si>
  <si>
    <t xml:space="preserve">$'Классы пары'.$K57</t>
  </si>
  <si>
    <t xml:space="preserve">$'Классы пары'.$Q57</t>
  </si>
  <si>
    <t xml:space="preserve">$'Классы пары'.$W57</t>
  </si>
  <si>
    <t xml:space="preserve">$'Классы пары'.$E58</t>
  </si>
  <si>
    <t xml:space="preserve">$'Классы пары'.$K58</t>
  </si>
  <si>
    <t xml:space="preserve">$'Классы пары'.$Q58</t>
  </si>
  <si>
    <t xml:space="preserve">$'Классы пары'.$W58</t>
  </si>
  <si>
    <t xml:space="preserve">$'Классы пары'.$E59</t>
  </si>
  <si>
    <t xml:space="preserve">$'Классы пары'.$Q59</t>
  </si>
  <si>
    <t xml:space="preserve">$'Классы соло'.$E67</t>
  </si>
  <si>
    <t xml:space="preserve">$'Классы соло'.$K67</t>
  </si>
  <si>
    <t xml:space="preserve">$'Классы соло'.$W67</t>
  </si>
  <si>
    <t xml:space="preserve">$'Классы соло'.$E68</t>
  </si>
  <si>
    <t xml:space="preserve">$'Классы соло'.$K68</t>
  </si>
  <si>
    <t xml:space="preserve">$'Классы соло'.$Q68</t>
  </si>
  <si>
    <t xml:space="preserve">$'Классы соло'.$W68</t>
  </si>
  <si>
    <t xml:space="preserve">$'Классы соло'.$E69</t>
  </si>
  <si>
    <t xml:space="preserve">$'Классы соло'.$Q69</t>
  </si>
  <si>
    <t xml:space="preserve">$'Классы пары'.$E67</t>
  </si>
  <si>
    <t xml:space="preserve">$'Классы пары'.$K67</t>
  </si>
  <si>
    <t xml:space="preserve">$'Классы пары'.$W67</t>
  </si>
  <si>
    <t xml:space="preserve">$'Классы пары'.$E68</t>
  </si>
  <si>
    <t xml:space="preserve">$'Классы пары'.$K68</t>
  </si>
  <si>
    <t xml:space="preserve">$'Классы пары'.$Q68</t>
  </si>
  <si>
    <t xml:space="preserve">$'Классы пары'.$W68</t>
  </si>
  <si>
    <t xml:space="preserve">$'Классы пары'.$E69</t>
  </si>
  <si>
    <t xml:space="preserve">$'Классы пары'.$Q69</t>
  </si>
  <si>
    <t xml:space="preserve">       Вносим вид в графу соответствующего отделения (ST, LA, 8 танцев/10 танцев), для Rising Stars — ST RS, LA RS </t>
  </si>
  <si>
    <t xml:space="preserve">Ювеналы-1, Главный Фестиваль</t>
  </si>
  <si>
    <t xml:space="preserve">Ювеналы-2, Главный Фестиваль</t>
  </si>
  <si>
    <t xml:space="preserve">Юниоры-1, Главный Фестиваль</t>
  </si>
  <si>
    <t xml:space="preserve">Юниоры-2, Главный Фестиваль</t>
  </si>
  <si>
    <t xml:space="preserve">Молодежь-1, Главный Фестиваль</t>
  </si>
  <si>
    <t xml:space="preserve">Молодежь-2, Главный Фестиваль</t>
  </si>
  <si>
    <t xml:space="preserve">Взрослые, Главный Фестиваль</t>
  </si>
  <si>
    <t xml:space="preserve">Сеньоры, Главный Фестиваль</t>
  </si>
  <si>
    <t xml:space="preserve">Профессионалы, Гран-При</t>
  </si>
  <si>
    <t xml:space="preserve">Профессионалы, Главный Фестиваль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</si>
</sst>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&quot;BOOL&quot;e&quot;AN&quot;"/>
    <numFmt numFmtId="167" formatCode="dd/mm/yy"/>
    <numFmt numFmtId="168" formatCode="hh:mm:ss"/>
    <numFmt numFmtId="169" formatCode="@"/>
    <numFmt numFmtId="170" formatCode="hh:mm"/>
    <numFmt numFmtId="171" formatCode="dd\ mmmm\ yyyy"/>
  </numFmts>
  <fonts count="5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i val="true"/>
      <sz val="9"/>
      <color rgb="FF000000"/>
      <name val="Arial"/>
      <family val="2"/>
      <charset val="204"/>
    </font>
    <font>
      <i val="true"/>
      <sz val="10"/>
      <color rgb="FF808080"/>
      <name val="Arial"/>
      <family val="2"/>
      <charset val="204"/>
    </font>
    <font>
      <i val="true"/>
      <sz val="9"/>
      <color rgb="FFB2B2B2"/>
      <name val="Arial"/>
      <family val="2"/>
      <charset val="204"/>
    </font>
    <font>
      <i val="true"/>
      <sz val="9"/>
      <color rgb="FF999999"/>
      <name val="Arial"/>
      <family val="2"/>
      <charset val="204"/>
    </font>
    <font>
      <sz val="10"/>
      <color rgb="FFCCCCCC"/>
      <name val="Arial"/>
      <family val="2"/>
      <charset val="204"/>
    </font>
    <font>
      <b val="true"/>
      <sz val="10"/>
      <color rgb="FF000000"/>
      <name val="Arial"/>
      <family val="2"/>
      <charset val="204"/>
    </font>
    <font>
      <b val="true"/>
      <sz val="10"/>
      <color rgb="FFC9211E"/>
      <name val="Arial"/>
      <family val="2"/>
      <charset val="204"/>
    </font>
    <font>
      <sz val="10"/>
      <color rgb="FFFFFFFF"/>
      <name val="Arial"/>
      <family val="2"/>
      <charset val="204"/>
    </font>
    <font>
      <i val="true"/>
      <sz val="10"/>
      <color rgb="FF999999"/>
      <name val="Arial"/>
      <family val="2"/>
      <charset val="204"/>
    </font>
    <font>
      <b val="true"/>
      <sz val="10"/>
      <color rgb="FFE6EBF5"/>
      <name val="Arial"/>
      <family val="2"/>
      <charset val="204"/>
    </font>
    <font>
      <sz val="10"/>
      <color rgb="FFC9211E"/>
      <name val="Arial"/>
      <family val="2"/>
      <charset val="204"/>
    </font>
    <font>
      <sz val="10"/>
      <color rgb="FFE6EBF5"/>
      <name val="Arial"/>
      <family val="2"/>
      <charset val="204"/>
    </font>
    <font>
      <b val="true"/>
      <i val="true"/>
      <sz val="8"/>
      <color rgb="FF000000"/>
      <name val="Arial"/>
      <family val="2"/>
      <charset val="204"/>
    </font>
    <font>
      <b val="true"/>
      <i val="true"/>
      <sz val="8"/>
      <color rgb="FF000000"/>
      <name val="Times New Roman"/>
      <family val="1"/>
      <charset val="1"/>
    </font>
    <font>
      <sz val="10"/>
      <color rgb="FF000000"/>
      <name val="Arial"/>
      <family val="2"/>
      <charset val="204"/>
    </font>
    <font>
      <i val="true"/>
      <sz val="10"/>
      <color rgb="FF000000"/>
      <name val="Arial"/>
      <family val="2"/>
      <charset val="204"/>
    </font>
    <font>
      <b val="true"/>
      <i val="true"/>
      <sz val="10"/>
      <color rgb="FF000000"/>
      <name val="Times New Roman"/>
      <family val="1"/>
      <charset val="1"/>
    </font>
    <font>
      <sz val="10"/>
      <color rgb="FF3FAF46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name val="Arial"/>
      <family val="2"/>
      <charset val="204"/>
    </font>
    <font>
      <i val="true"/>
      <sz val="10"/>
      <name val="Arial"/>
      <family val="2"/>
      <charset val="204"/>
    </font>
    <font>
      <sz val="10"/>
      <name val="Arial"/>
      <family val="2"/>
      <charset val="1"/>
    </font>
    <font>
      <b val="true"/>
      <sz val="20"/>
      <name val="Arial"/>
      <family val="2"/>
      <charset val="1"/>
    </font>
    <font>
      <sz val="9"/>
      <name val="Arial"/>
      <family val="2"/>
      <charset val="1"/>
    </font>
    <font>
      <i val="true"/>
      <sz val="7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FF"/>
      <name val="Arial"/>
      <family val="2"/>
      <charset val="1"/>
    </font>
    <font>
      <sz val="8"/>
      <name val="Arial"/>
      <family val="2"/>
      <charset val="1"/>
    </font>
    <font>
      <sz val="10"/>
      <color rgb="FFC9211E"/>
      <name val="Arial"/>
      <family val="2"/>
      <charset val="1"/>
    </font>
    <font>
      <sz val="10"/>
      <color rgb="FFEEEEEE"/>
      <name val="Arial"/>
      <family val="2"/>
      <charset val="1"/>
    </font>
    <font>
      <i val="true"/>
      <sz val="10"/>
      <color rgb="FFEEEEEE"/>
      <name val="Arial"/>
      <family val="2"/>
      <charset val="1"/>
    </font>
    <font>
      <i val="true"/>
      <sz val="10"/>
      <name val="Arial"/>
      <family val="2"/>
      <charset val="1"/>
    </font>
    <font>
      <b val="true"/>
      <sz val="10"/>
      <color rgb="FFEEEEEE"/>
      <name val="Arial"/>
      <family val="2"/>
      <charset val="1"/>
    </font>
    <font>
      <sz val="10"/>
      <color rgb="FFE6EBF5"/>
      <name val="Arial"/>
      <family val="2"/>
      <charset val="1"/>
    </font>
    <font>
      <b val="true"/>
      <i val="true"/>
      <sz val="10"/>
      <name val="Arial"/>
      <family val="2"/>
      <charset val="204"/>
    </font>
    <font>
      <b val="true"/>
      <sz val="10"/>
      <color rgb="FF0000FF"/>
      <name val="Arial"/>
      <family val="2"/>
      <charset val="1"/>
    </font>
    <font>
      <sz val="10"/>
      <color rgb="FF999999"/>
      <name val="Arial"/>
      <family val="2"/>
      <charset val="1"/>
    </font>
    <font>
      <i val="true"/>
      <sz val="8"/>
      <name val="Arial"/>
      <family val="2"/>
      <charset val="1"/>
    </font>
    <font>
      <sz val="7"/>
      <name val="Arial"/>
      <family val="2"/>
      <charset val="1"/>
    </font>
    <font>
      <sz val="10"/>
      <color rgb="FF666666"/>
      <name val="Arial"/>
      <family val="2"/>
      <charset val="1"/>
    </font>
    <font>
      <sz val="10"/>
      <color rgb="FF168253"/>
      <name val="Arial"/>
      <family val="2"/>
      <charset val="1"/>
    </font>
    <font>
      <sz val="10"/>
      <color rgb="FF127622"/>
      <name val="Arial"/>
      <family val="2"/>
      <charset val="1"/>
    </font>
    <font>
      <sz val="8"/>
      <color rgb="FFFFFFFF"/>
      <name val="Arial"/>
      <family val="2"/>
      <charset val="204"/>
    </font>
    <font>
      <b val="true"/>
      <sz val="8"/>
      <color rgb="FFFFFFFF"/>
      <name val="Arial"/>
      <family val="2"/>
      <charset val="204"/>
    </font>
    <font>
      <b val="true"/>
      <sz val="14"/>
      <color rgb="FFFFFFFF"/>
      <name val="Arial"/>
      <family val="2"/>
      <charset val="204"/>
    </font>
    <font>
      <sz val="8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0F0F5"/>
      </patternFill>
    </fill>
    <fill>
      <patternFill patternType="solid">
        <fgColor rgb="FFE6EBF5"/>
        <bgColor rgb="FFEBF0F5"/>
      </patternFill>
    </fill>
    <fill>
      <patternFill patternType="solid">
        <fgColor rgb="FFEBF0F5"/>
        <bgColor rgb="FFF0F0F5"/>
      </patternFill>
    </fill>
    <fill>
      <patternFill patternType="solid">
        <fgColor rgb="FFC0EEE8"/>
        <bgColor rgb="FFE6EBF5"/>
      </patternFill>
    </fill>
    <fill>
      <patternFill patternType="solid">
        <fgColor rgb="FFF0F0F5"/>
        <bgColor rgb="FFEBF0F5"/>
      </patternFill>
    </fill>
    <fill>
      <patternFill patternType="solid">
        <fgColor rgb="FF999999"/>
        <bgColor rgb="FF808080"/>
      </patternFill>
    </fill>
  </fills>
  <borders count="38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double"/>
      <right/>
      <top style="double"/>
      <bottom/>
      <diagonal/>
    </border>
    <border diagonalUp="false" diagonalDown="false">
      <left/>
      <right/>
      <top style="double"/>
      <bottom/>
      <diagonal/>
    </border>
    <border diagonalUp="false" diagonalDown="false">
      <left/>
      <right style="double"/>
      <top style="double"/>
      <bottom/>
      <diagonal/>
    </border>
    <border diagonalUp="false" diagonalDown="false">
      <left style="double"/>
      <right/>
      <top/>
      <bottom/>
      <diagonal/>
    </border>
    <border diagonalUp="false" diagonalDown="false">
      <left/>
      <right style="double"/>
      <top/>
      <bottom/>
      <diagonal/>
    </border>
    <border diagonalUp="false" diagonalDown="false">
      <left style="double"/>
      <right/>
      <top/>
      <bottom style="double"/>
      <diagonal/>
    </border>
    <border diagonalUp="false" diagonalDown="false">
      <left/>
      <right/>
      <top/>
      <bottom style="double"/>
      <diagonal/>
    </border>
    <border diagonalUp="false" diagonalDown="false">
      <left/>
      <right style="double"/>
      <top/>
      <bottom style="double"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double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double"/>
      <top style="hair"/>
      <bottom/>
      <diagonal/>
    </border>
    <border diagonalUp="false" diagonalDown="false">
      <left style="double"/>
      <right style="double"/>
      <top style="double"/>
      <bottom style="hair"/>
      <diagonal/>
    </border>
    <border diagonalUp="false" diagonalDown="false">
      <left style="double"/>
      <right style="dashed"/>
      <top style="double"/>
      <bottom/>
      <diagonal/>
    </border>
    <border diagonalUp="false" diagonalDown="false">
      <left/>
      <right/>
      <top style="double"/>
      <bottom style="hair"/>
      <diagonal/>
    </border>
    <border diagonalUp="false" diagonalDown="false">
      <left style="double"/>
      <right style="double"/>
      <top style="double"/>
      <bottom/>
      <diagonal/>
    </border>
    <border diagonalUp="false" diagonalDown="false">
      <left style="double"/>
      <right style="dashed"/>
      <top style="double"/>
      <bottom style="hair"/>
      <diagonal/>
    </border>
    <border diagonalUp="false" diagonalDown="false">
      <left/>
      <right style="double"/>
      <top style="double"/>
      <bottom style="hair"/>
      <diagonal/>
    </border>
    <border diagonalUp="false" diagonalDown="false">
      <left/>
      <right style="dashed"/>
      <top style="double"/>
      <bottom style="hair"/>
      <diagonal/>
    </border>
    <border diagonalUp="false" diagonalDown="false">
      <left style="double"/>
      <right style="double"/>
      <top/>
      <bottom style="hair"/>
      <diagonal/>
    </border>
    <border diagonalUp="false" diagonalDown="false">
      <left style="double"/>
      <right style="double"/>
      <top style="hair"/>
      <bottom style="hair"/>
      <diagonal/>
    </border>
    <border diagonalUp="false" diagonalDown="false">
      <left style="double"/>
      <right style="hair"/>
      <top style="hair"/>
      <bottom style="hair"/>
      <diagonal/>
    </border>
    <border diagonalUp="false" diagonalDown="false">
      <left style="hair"/>
      <right style="double"/>
      <top style="hair"/>
      <bottom style="hair"/>
      <diagonal/>
    </border>
    <border diagonalUp="false" diagonalDown="false">
      <left style="double"/>
      <right style="double"/>
      <top style="hair"/>
      <bottom style="double"/>
      <diagonal/>
    </border>
    <border diagonalUp="false" diagonalDown="false">
      <left style="double"/>
      <right style="hair"/>
      <top style="hair"/>
      <bottom style="double"/>
      <diagonal/>
    </border>
    <border diagonalUp="false" diagonalDown="false">
      <left style="hair"/>
      <right style="hair"/>
      <top style="hair"/>
      <bottom style="double"/>
      <diagonal/>
    </border>
    <border diagonalUp="false" diagonalDown="false">
      <left style="hair"/>
      <right style="double"/>
      <top style="hair"/>
      <bottom style="double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</borders>
  <cellStyleXfs count="6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center" textRotation="0" wrapText="false" indent="0" shrinkToFit="false"/>
    </xf>
    <xf numFmtId="164" fontId="5" fillId="0" borderId="0" applyFont="true" applyBorder="false" applyAlignment="true" applyProtection="false">
      <alignment horizontal="center" vertical="center" textRotation="0" wrapText="false" indent="0" shrinkToFit="false"/>
    </xf>
    <xf numFmtId="164" fontId="6" fillId="0" borderId="0" applyFont="true" applyBorder="true" applyAlignment="true" applyProtection="false">
      <alignment horizontal="center" vertical="center" textRotation="0" wrapText="false" indent="0" shrinkToFit="false"/>
    </xf>
    <xf numFmtId="164" fontId="7" fillId="0" borderId="0" applyFont="true" applyBorder="true" applyAlignment="true" applyProtection="false">
      <alignment horizontal="center" vertical="center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1" applyFont="true" applyBorder="true" applyAlignment="true" applyProtection="false">
      <alignment horizontal="general" vertical="bottom" textRotation="0" wrapText="false" indent="0" shrinkToFit="false"/>
    </xf>
    <xf numFmtId="164" fontId="9" fillId="2" borderId="1" applyFont="true" applyBorder="true" applyAlignment="true" applyProtection="false">
      <alignment horizontal="center" vertical="center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11" fillId="2" border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9" fillId="2" borderId="1" applyFont="true" applyBorder="true" applyAlignment="true" applyProtection="false">
      <alignment horizontal="center" vertical="center" textRotation="0" wrapText="false" indent="0" shrinkToFit="false"/>
    </xf>
    <xf numFmtId="164" fontId="11" fillId="2" border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1" fillId="0" borderId="0" applyFont="true" applyBorder="true" applyAlignment="true" applyProtection="false">
      <alignment horizontal="general" vertical="bottom" textRotation="0" wrapText="false" indent="0" shrinkToFit="false"/>
    </xf>
    <xf numFmtId="164" fontId="11" fillId="0" borderId="0" applyFont="true" applyBorder="true" applyAlignment="true" applyProtection="false">
      <alignment horizontal="general" vertical="bottom" textRotation="0" wrapText="false" indent="0" shrinkToFit="false"/>
    </xf>
    <xf numFmtId="164" fontId="12" fillId="0" borderId="1" applyFont="true" applyBorder="true" applyAlignment="true" applyProtection="false">
      <alignment horizontal="left" vertical="center" textRotation="0" wrapText="false" indent="0" shrinkToFit="false"/>
    </xf>
    <xf numFmtId="164" fontId="9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1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" borderId="0" applyFont="true" applyBorder="false" applyAlignment="true" applyProtection="false">
      <alignment horizontal="general" vertical="top" textRotation="0" wrapText="false" indent="0" shrinkToFit="false"/>
    </xf>
    <xf numFmtId="164" fontId="14" fillId="0" borderId="0" applyFont="true" applyBorder="true" applyAlignment="true" applyProtection="false">
      <alignment horizontal="general" vertical="bottom" textRotation="0" wrapText="false" indent="0" shrinkToFit="false"/>
    </xf>
    <xf numFmtId="164" fontId="14" fillId="2" borderId="0" applyFont="true" applyBorder="true" applyAlignment="true" applyProtection="false">
      <alignment horizontal="general" vertical="top" textRotation="0" wrapText="false" indent="0" shrinkToFit="false"/>
    </xf>
    <xf numFmtId="164" fontId="15" fillId="3" borderId="0" applyFont="true" applyBorder="false" applyAlignment="true" applyProtection="false">
      <alignment horizontal="general" vertical="bottom" textRotation="0" wrapText="false" indent="0" shrinkToFit="false"/>
    </xf>
    <xf numFmtId="164" fontId="15" fillId="3" borderId="0" applyFont="true" applyBorder="true" applyAlignment="true" applyProtection="false">
      <alignment horizontal="general" vertical="bottom" textRotation="0" wrapText="false" indent="0" shrinkToFit="false"/>
    </xf>
    <xf numFmtId="164" fontId="15" fillId="3" borderId="0" applyFont="true" applyBorder="true" applyAlignment="true" applyProtection="false">
      <alignment horizontal="general" vertical="bottom" textRotation="0" wrapText="false" indent="0" shrinkToFit="false"/>
    </xf>
    <xf numFmtId="164" fontId="11" fillId="2" border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5" fillId="3" borderId="0" applyFont="true" applyBorder="true" applyAlignment="true" applyProtection="false">
      <alignment horizontal="general" vertical="bottom" textRotation="0" wrapText="false" indent="0" shrinkToFit="false"/>
    </xf>
    <xf numFmtId="164" fontId="16" fillId="4" borderId="0" applyFont="true" applyBorder="true" applyAlignment="true" applyProtection="false">
      <alignment horizontal="left" vertical="center" textRotation="0" wrapText="false" indent="0" shrinkToFit="false"/>
    </xf>
    <xf numFmtId="164" fontId="17" fillId="3" borderId="0" applyFont="true" applyBorder="true" applyAlignment="true" applyProtection="false">
      <alignment horizontal="left" vertical="center" textRotation="0" wrapText="false" indent="0" shrinkToFit="false"/>
    </xf>
    <xf numFmtId="164" fontId="18" fillId="3" borderId="0" applyFont="true" applyBorder="true" applyAlignment="true" applyProtection="false">
      <alignment horizontal="center" vertical="center" textRotation="0" wrapText="false" indent="0" shrinkToFit="false"/>
    </xf>
    <xf numFmtId="164" fontId="19" fillId="3" borderId="0" applyFont="true" applyBorder="true" applyAlignment="true" applyProtection="false">
      <alignment horizontal="left" vertical="center" textRotation="0" wrapText="false" indent="0" shrinkToFit="false"/>
    </xf>
    <xf numFmtId="164" fontId="20" fillId="3" borderId="0" applyFont="true" applyBorder="true" applyAlignment="true" applyProtection="false">
      <alignment horizontal="left" vertical="center" textRotation="0" wrapText="false" indent="0" shrinkToFit="false"/>
    </xf>
    <xf numFmtId="164" fontId="10" fillId="3" borderId="0" applyFont="true" applyBorder="true" applyAlignment="true" applyProtection="false">
      <alignment horizontal="center" vertical="center" textRotation="0" wrapText="false" indent="0" shrinkToFit="false"/>
    </xf>
    <xf numFmtId="164" fontId="21" fillId="3" borderId="0" applyFont="true" applyBorder="true" applyAlignment="true" applyProtection="false">
      <alignment horizontal="center" vertical="center" textRotation="0" wrapText="false" indent="0" shrinkToFit="false"/>
    </xf>
    <xf numFmtId="164" fontId="9" fillId="0" borderId="0" applyFont="true" applyBorder="true" applyAlignment="true" applyProtection="false">
      <alignment horizontal="center" vertical="center" textRotation="0" wrapText="false" indent="0" shrinkToFit="false"/>
    </xf>
    <xf numFmtId="164" fontId="18" fillId="0" borderId="1" applyFont="true" applyBorder="true" applyAlignment="true" applyProtection="false">
      <alignment horizontal="center" vertical="center" textRotation="0" wrapText="false" indent="0" shrinkToFit="false"/>
    </xf>
    <xf numFmtId="164" fontId="18" fillId="3" borderId="1" applyFont="true" applyBorder="true" applyAlignment="true" applyProtection="false">
      <alignment horizontal="left" vertical="top" textRotation="0" wrapText="false" indent="0" shrinkToFit="false"/>
    </xf>
    <xf numFmtId="164" fontId="9" fillId="2" borderId="1" applyFont="true" applyBorder="true" applyAlignment="true" applyProtection="false">
      <alignment horizontal="center" vertical="center" textRotation="0" wrapText="false" indent="0" shrinkToFit="false"/>
    </xf>
    <xf numFmtId="164" fontId="18" fillId="2" borderId="1" applyFont="true" applyBorder="true" applyAlignment="true" applyProtection="false">
      <alignment horizontal="left" vertical="top" textRotation="0" wrapText="false" indent="0" shrinkToFit="false"/>
    </xf>
    <xf numFmtId="164" fontId="18" fillId="2" borderId="1" applyFont="true" applyBorder="true" applyAlignment="true" applyProtection="false">
      <alignment horizontal="left" vertical="top" textRotation="0" wrapText="false" indent="0" shrinkToFit="false"/>
    </xf>
    <xf numFmtId="164" fontId="0" fillId="2" borderId="1" applyFont="true" applyBorder="true" applyAlignment="true" applyProtection="false">
      <alignment horizontal="left" vertical="top" textRotation="0" wrapText="false" indent="0" shrinkToFit="false"/>
    </xf>
    <xf numFmtId="164" fontId="9" fillId="2" borderId="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" applyFont="true" applyBorder="true" applyAlignment="true" applyProtection="false">
      <alignment horizontal="left" vertical="top" textRotation="0" wrapText="false" indent="0" shrinkToFit="false"/>
    </xf>
    <xf numFmtId="164" fontId="18" fillId="3" borderId="1" applyFont="true" applyBorder="true" applyAlignment="true" applyProtection="false">
      <alignment horizontal="left" vertical="top" textRotation="0" wrapText="false" indent="0" shrinkToFit="false"/>
    </xf>
    <xf numFmtId="164" fontId="9" fillId="3" borderId="1" applyFont="true" applyBorder="true" applyAlignment="true" applyProtection="false">
      <alignment horizontal="general" vertical="bottom" textRotation="0" wrapText="false" indent="0" shrinkToFit="false"/>
    </xf>
  </cellStyleXfs>
  <cellXfs count="2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6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7" fillId="3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29" fillId="3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25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9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5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2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1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2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32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2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33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4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6" fillId="3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2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3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9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25" fillId="3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37" fillId="3" borderId="0" xfId="0" applyFont="true" applyBorder="true" applyAlignment="true" applyProtection="true">
      <alignment horizontal="center" vertical="center" textRotation="0" wrapText="true" indent="0" shrinkToFit="false"/>
      <protection locked="false" hidden="true"/>
    </xf>
    <xf numFmtId="164" fontId="25" fillId="3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37" fillId="3" borderId="0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25" fillId="3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25" fillId="0" borderId="1" xfId="0" applyFont="true" applyBorder="true" applyAlignment="true" applyProtection="true">
      <alignment horizontal="justify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fill" vertical="top" textRotation="0" wrapText="true" indent="0" shrinkToFit="false"/>
      <protection locked="false" hidden="false"/>
    </xf>
    <xf numFmtId="167" fontId="2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3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5" fillId="3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8" fontId="2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3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justify" vertical="top" textRotation="0" wrapText="true" indent="0" shrinkToFit="false"/>
      <protection locked="false" hidden="false"/>
    </xf>
    <xf numFmtId="164" fontId="2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3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5" fillId="3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29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7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5" fillId="0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25" fillId="3" borderId="8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25" fillId="3" borderId="8" xfId="0" applyFont="true" applyBorder="true" applyAlignment="true" applyProtection="true">
      <alignment horizontal="distributed" vertical="top" textRotation="0" wrapText="false" indent="0" shrinkToFit="false"/>
      <protection locked="true" hidden="false"/>
    </xf>
    <xf numFmtId="164" fontId="25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3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1" fillId="3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25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7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3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justify" vertical="top" textRotation="0" wrapText="true" indent="0" shrinkToFit="false"/>
      <protection locked="false" hidden="false"/>
    </xf>
    <xf numFmtId="164" fontId="2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justify" vertical="center" textRotation="0" wrapText="true" indent="0" shrinkToFit="false"/>
      <protection locked="false" hidden="false"/>
    </xf>
    <xf numFmtId="164" fontId="25" fillId="3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25" fillId="3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9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3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29" fillId="3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5" fillId="3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9" fillId="3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9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6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6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6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6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6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6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2" fillId="6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3" fillId="6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0" borderId="2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4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9" fillId="7" borderId="2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7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2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5" fillId="6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3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0" borderId="3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4" fillId="6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3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9" fillId="0" borderId="3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5" fillId="6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5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5" fillId="6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7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5" fillId="7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7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7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5" fillId="3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justify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5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5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5" fillId="3" borderId="3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25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5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25" fillId="3" borderId="0" xfId="0" applyFont="true" applyBorder="false" applyAlignment="true" applyProtection="true">
      <alignment horizontal="right" vertical="bottom" textRotation="0" wrapText="false" indent="0" shrinkToFit="false"/>
      <protection locked="true" hidden="true"/>
    </xf>
    <xf numFmtId="164" fontId="29" fillId="5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5" fillId="3" borderId="0" xfId="0" applyFont="true" applyBorder="true" applyAlignment="true" applyProtection="true">
      <alignment horizontal="left" vertical="top" textRotation="0" wrapText="false" indent="0" shrinkToFit="false"/>
      <protection locked="true" hidden="true"/>
    </xf>
    <xf numFmtId="164" fontId="25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5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5" fillId="3" borderId="8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5" fillId="3" borderId="8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25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25" fillId="3" borderId="0" xfId="0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64" fontId="2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2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5" fillId="3" borderId="0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29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25" fillId="3" borderId="0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3" borderId="0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25" fillId="2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7" fillId="3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5" fillId="3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22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true" applyProtection="true">
      <alignment horizontal="right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0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6" fillId="2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6" fillId="2" borderId="3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2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2" borderId="3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6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6" fillId="2" borderId="3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2" borderId="3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6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4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6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8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8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5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_italic" xfId="20"/>
    <cellStyle name="footnote_center" xfId="21"/>
    <cellStyle name="footnote_для_классов" xfId="22"/>
    <cellStyle name="Footnote_для_классов_2" xfId="23"/>
    <cellStyle name="Без имени1" xfId="24"/>
    <cellStyle name="Без имени10" xfId="25"/>
    <cellStyle name="Без имени11" xfId="26"/>
    <cellStyle name="Без имени12" xfId="27"/>
    <cellStyle name="Без имени13" xfId="28"/>
    <cellStyle name="Без имени14" xfId="29"/>
    <cellStyle name="Без имени15" xfId="30"/>
    <cellStyle name="Без имени16" xfId="31"/>
    <cellStyle name="Без имени17" xfId="32"/>
    <cellStyle name="Без имени18" xfId="33"/>
    <cellStyle name="Без имени19" xfId="34"/>
    <cellStyle name="Без имени2" xfId="35"/>
    <cellStyle name="Без имени20" xfId="36"/>
    <cellStyle name="Без имени3" xfId="37"/>
    <cellStyle name="Без имени4" xfId="38"/>
    <cellStyle name="Без имени5" xfId="39"/>
    <cellStyle name="Без имени6" xfId="40"/>
    <cellStyle name="Без имени7" xfId="41"/>
    <cellStyle name="Без имени8" xfId="42"/>
    <cellStyle name="Без имени9" xfId="43"/>
    <cellStyle name="Пустой" xfId="44"/>
    <cellStyle name="Пустой_серый" xfId="45"/>
    <cellStyle name="СерыйДляПРограммы" xfId="46"/>
    <cellStyle name="СерыйДляПрограммыОкончат" xfId="47"/>
    <cellStyle name="безРамки_серый_жирныйЧерный_центрирован" xfId="48"/>
    <cellStyle name="безрамки_серы__ЖирнЧерн_левоСередина" xfId="49"/>
    <cellStyle name="безрамки_серый+жирнЧерн_левоСередина" xfId="50"/>
    <cellStyle name="красныйЖирный_на_сером_без_рамки" xfId="51"/>
    <cellStyle name="обычЗелен_на_сером_без_рамки_центр" xfId="52"/>
    <cellStyle name="прозрачный_без_рамки_черныйЖирный_центрирован" xfId="53"/>
    <cellStyle name="прозрачный_рамка_черный_центрирован" xfId="54"/>
    <cellStyle name="рам_сер_обычЧерн_лево_верх" xfId="55"/>
    <cellStyle name="рамка_белый_жирный_центр" xfId="56"/>
    <cellStyle name="рамка_белый_обычЧерн_лево_верх" xfId="57"/>
    <cellStyle name="рамка_белый_обычнЧерный_левВерх_перенос" xfId="58"/>
    <cellStyle name="рамка_белый_обычный_лево_верх" xfId="59"/>
    <cellStyle name="рамка_белый_черныйЖирн_центрир_отключЗащита" xfId="60"/>
    <cellStyle name="рамка_серый_обычный_лево_верх" xfId="61"/>
    <cellStyle name="рамка_серый_обычныйЧерный_левВерх_перенос" xfId="62"/>
    <cellStyle name="серый_рамка_жирный" xfId="63"/>
  </cellStyles>
  <dxfs count="28">
    <dxf>
      <font>
        <name val="Arial"/>
        <charset val="204"/>
        <family val="2"/>
        <b val="0"/>
        <i val="1"/>
        <strike val="0"/>
        <outline val="0"/>
        <shadow val="0"/>
        <color rgb="FF808080"/>
        <sz val="10"/>
        <u val="none"/>
      </font>
      <numFmt numFmtId="164" formatCode="General"/>
      <fill>
        <patternFill>
          <bgColor rgb="FFFFFFFF"/>
        </patternFill>
      </fill>
    </dxf>
    <dxf>
      <font>
        <name val="Arial"/>
        <charset val="204"/>
        <family val="2"/>
        <b val="0"/>
        <i val="1"/>
        <strike val="0"/>
        <outline val="0"/>
        <shadow val="0"/>
        <color rgb="FF808080"/>
        <sz val="10"/>
        <u val="none"/>
      </font>
      <numFmt numFmtId="164" formatCode="General"/>
      <fill>
        <patternFill>
          <bgColor rgb="FFFFFFFF"/>
        </patternFill>
      </fill>
    </dxf>
    <dxf>
      <font>
        <name val="Arial"/>
        <charset val="204"/>
        <family val="2"/>
        <b val="0"/>
        <i val="0"/>
        <color rgb="FFCC0000"/>
        <sz val="10"/>
      </font>
      <fill>
        <patternFill>
          <bgColor rgb="FFFFCCCC"/>
        </patternFill>
      </fill>
    </dxf>
    <dxf>
      <font>
        <name val="Arial"/>
        <charset val="204"/>
        <family val="2"/>
        <color rgb="FF000000"/>
      </font>
      <fill>
        <patternFill>
          <bgColor rgb="FFFFFFFF"/>
        </patternFill>
      </fill>
      <border diagonalUp="false" diagonalDown="false">
        <left style="hair"/>
        <right style="hair"/>
        <top style="hair"/>
        <bottom style="hair"/>
        <diagonal/>
      </border>
    </dxf>
    <dxf>
      <font>
        <name val="Arial"/>
        <charset val="204"/>
        <family val="2"/>
        <b val="0"/>
        <i val="0"/>
        <strike val="0"/>
        <outline val="0"/>
        <shadow val="0"/>
        <color rgb="FF000000"/>
        <sz val="10"/>
        <u val="none"/>
      </font>
      <numFmt numFmtId="164" formatCode="General"/>
      <fill>
        <patternFill>
          <bgColor rgb="FFE6EBF5"/>
        </patternFill>
      </fill>
      <border diagonalUp="false" diagonalDown="false">
        <left style="hair"/>
        <right style="hair"/>
        <top style="hair"/>
        <bottom style="hair"/>
        <diagonal/>
      </border>
    </dxf>
    <dxf>
      <font>
        <name val="Arial"/>
        <charset val="204"/>
        <family val="2"/>
        <b val="1"/>
        <i val="0"/>
        <strike val="0"/>
        <outline val="0"/>
        <shadow val="0"/>
        <color rgb="FF000000"/>
        <sz val="10"/>
        <u val="none"/>
      </font>
      <numFmt numFmtId="164" formatCode="General"/>
      <fill>
        <patternFill>
          <bgColor rgb="FFFFFFFF"/>
        </patternFill>
      </fill>
      <border diagonalUp="false" diagonalDown="false">
        <left style="hair"/>
        <right style="hair"/>
        <top style="hair"/>
        <bottom style="hair"/>
        <diagonal/>
      </border>
    </dxf>
    <dxf>
      <font>
        <name val="Arial"/>
        <charset val="204"/>
        <family val="2"/>
        <b val="0"/>
        <i val="0"/>
        <color rgb="FFCC0000"/>
        <sz val="10"/>
      </font>
    </dxf>
    <dxf>
      <font>
        <name val="Arial"/>
        <charset val="204"/>
        <family val="2"/>
        <b val="0"/>
        <i val="0"/>
        <strike val="0"/>
        <outline val="0"/>
        <shadow val="0"/>
        <color rgb="FF3FAF46"/>
        <sz val="10"/>
        <u val="none"/>
      </font>
      <numFmt numFmtId="164" formatCode="General"/>
      <fill>
        <patternFill>
          <bgColor rgb="FFE6EBF5"/>
        </patternFill>
      </fill>
      <border diagonalUp="false" diagonalDown="false">
        <left/>
        <right/>
        <top/>
        <bottom/>
        <diagonal/>
      </border>
    </dxf>
    <dxf>
      <font>
        <name val="Arial"/>
        <charset val="204"/>
        <family val="2"/>
        <b val="0"/>
        <i val="0"/>
        <color rgb="FFCC0000"/>
        <sz val="10"/>
      </font>
      <fill>
        <patternFill>
          <bgColor rgb="FFFFCCCC"/>
        </patternFill>
      </fill>
    </dxf>
    <dxf>
      <font>
        <name val="Arial"/>
        <charset val="204"/>
        <family val="2"/>
        <b val="0"/>
        <i val="1"/>
        <strike val="0"/>
        <outline val="0"/>
        <shadow val="0"/>
        <color rgb="FF808080"/>
        <sz val="10"/>
        <u val="none"/>
      </font>
      <numFmt numFmtId="164" formatCode="General"/>
      <fill>
        <patternFill>
          <bgColor rgb="FFFFFFFF"/>
        </patternFill>
      </fill>
    </dxf>
    <dxf>
      <font>
        <name val="Arial"/>
        <charset val="204"/>
        <family val="2"/>
        <b val="0"/>
        <i val="1"/>
        <strike val="0"/>
        <outline val="0"/>
        <shadow val="0"/>
        <color rgb="FF808080"/>
        <sz val="10"/>
        <u val="none"/>
      </font>
      <numFmt numFmtId="164" formatCode="General"/>
      <fill>
        <patternFill>
          <bgColor rgb="FFFFFFFF"/>
        </patternFill>
      </fill>
    </dxf>
    <dxf>
      <font>
        <name val="Arial"/>
        <charset val="204"/>
        <family val="2"/>
        <b val="0"/>
        <i val="0"/>
        <strike val="0"/>
        <outline val="0"/>
        <shadow val="0"/>
        <color rgb="FFFFFFFF"/>
        <sz val="10"/>
        <u val="none"/>
      </font>
      <numFmt numFmtId="164" formatCode="General"/>
      <fill>
        <patternFill>
          <bgColor rgb="FFFFFFFF"/>
        </patternFill>
      </fill>
      <border diagonalUp="false" diagonalDown="false">
        <left/>
        <right/>
        <top/>
        <bottom/>
        <diagonal/>
      </border>
    </dxf>
    <dxf>
      <font>
        <name val="Arial"/>
        <charset val="204"/>
        <family val="2"/>
        <color rgb="FF000000"/>
      </font>
      <fill>
        <patternFill>
          <bgColor rgb="FFE6EBF5"/>
        </patternFill>
      </fill>
      <border diagonalUp="false" diagonalDown="false">
        <left/>
        <right/>
        <top/>
        <bottom/>
        <diagonal/>
      </border>
    </dxf>
    <dxf>
      <font>
        <name val="Arial"/>
        <charset val="204"/>
        <family val="2"/>
        <b val="1"/>
        <color rgb="FF000000"/>
      </font>
      <border diagonalUp="false" diagonalDown="false">
        <left/>
        <right/>
        <top/>
        <bottom/>
        <diagonal/>
      </border>
    </dxf>
    <dxf>
      <font>
        <name val="Arial"/>
        <charset val="204"/>
        <family val="2"/>
        <color rgb="FF000000"/>
      </font>
      <border diagonalUp="false" diagonalDown="false">
        <left style="hair"/>
        <right style="hair"/>
        <top style="hair"/>
        <bottom style="hair"/>
        <diagonal/>
      </border>
    </dxf>
    <dxf>
      <font>
        <name val="Arial"/>
        <charset val="204"/>
        <family val="2"/>
        <b val="1"/>
        <color rgb="FF000000"/>
      </font>
      <fill>
        <patternFill>
          <bgColor rgb="FFFFFFFF"/>
        </patternFill>
      </fill>
      <border diagonalUp="false" diagonalDown="false">
        <left style="hair"/>
        <right style="hair"/>
        <top style="hair"/>
        <bottom style="hair"/>
        <diagonal/>
      </border>
    </dxf>
    <dxf>
      <font>
        <name val="Arial"/>
        <charset val="204"/>
        <family val="2"/>
        <b val="0"/>
        <i val="1"/>
        <strike val="0"/>
        <outline val="0"/>
        <shadow val="0"/>
        <color rgb="FF808080"/>
        <sz val="10"/>
        <u val="none"/>
      </font>
      <numFmt numFmtId="164" formatCode="General"/>
      <fill>
        <patternFill>
          <bgColor rgb="FFFFFFFF"/>
        </patternFill>
      </fill>
    </dxf>
    <dxf>
      <font>
        <name val="Arial"/>
        <charset val="204"/>
        <family val="2"/>
        <b val="1"/>
        <i val="0"/>
        <strike val="0"/>
        <outline val="0"/>
        <shadow val="0"/>
        <color rgb="FF000000"/>
        <sz val="10"/>
        <u val="none"/>
      </font>
      <numFmt numFmtId="164" formatCode="General"/>
      <fill>
        <patternFill>
          <bgColor rgb="FFFFFFFF"/>
        </patternFill>
      </fill>
      <border diagonalUp="false" diagonalDown="false">
        <left style="hair"/>
        <right style="hair"/>
        <top style="hair"/>
        <bottom style="hair"/>
        <diagonal/>
      </border>
    </dxf>
    <dxf>
      <font>
        <name val="Arial"/>
        <charset val="204"/>
        <family val="2"/>
        <b val="0"/>
        <i val="1"/>
        <color rgb="FF808080"/>
        <sz val="10"/>
      </font>
    </dxf>
    <dxf>
      <font>
        <name val="Arial"/>
        <charset val="204"/>
        <family val="2"/>
        <color rgb="FFFFFFFF"/>
      </font>
      <fill>
        <patternFill>
          <bgColor rgb="FFFFFFFF"/>
        </patternFill>
      </fill>
      <border diagonalUp="false" diagonalDown="false">
        <left/>
        <right/>
        <top/>
        <bottom/>
        <diagonal/>
      </border>
    </dxf>
    <dxf>
      <font>
        <name val="Arial"/>
        <charset val="204"/>
        <family val="2"/>
        <b val="0"/>
        <i val="0"/>
        <color rgb="FFCC0000"/>
        <sz val="10"/>
      </font>
      <fill>
        <patternFill>
          <bgColor rgb="FFFFCCCC"/>
        </patternFill>
      </fill>
    </dxf>
    <dxf>
      <font>
        <name val="Arial"/>
        <charset val="204"/>
        <family val="2"/>
        <b val="1"/>
        <i val="0"/>
        <color rgb="FF000000"/>
        <sz val="10"/>
      </font>
    </dxf>
    <dxf>
      <font>
        <name val="Arial"/>
        <charset val="204"/>
        <family val="2"/>
        <b val="0"/>
        <i val="1"/>
        <color rgb="FF808080"/>
        <sz val="10"/>
      </font>
    </dxf>
    <dxf>
      <font>
        <name val="Arial"/>
        <charset val="204"/>
        <family val="2"/>
        <i val="1"/>
        <color rgb="FF808080"/>
      </font>
      <border diagonalUp="false" diagonalDown="false">
        <left style="hair"/>
        <right style="hair"/>
        <top style="hair"/>
        <bottom style="hair"/>
        <diagonal/>
      </border>
    </dxf>
    <dxf>
      <font>
        <name val="Arial"/>
        <charset val="204"/>
        <family val="2"/>
        <b val="0"/>
        <i val="0"/>
        <strike val="0"/>
        <outline val="0"/>
        <shadow val="0"/>
        <color rgb="FFE6EBF5"/>
        <sz val="10"/>
        <u val="none"/>
      </font>
      <numFmt numFmtId="164" formatCode="General"/>
      <fill>
        <patternFill>
          <bgColor rgb="FFE6EBF5"/>
        </patternFill>
      </fill>
      <border diagonalUp="false" diagonalDown="false">
        <left/>
        <right/>
        <top/>
        <bottom/>
        <diagonal/>
      </border>
    </dxf>
    <dxf>
      <font>
        <name val="Times New Roman"/>
        <charset val="1"/>
        <family val="1"/>
        <b val="1"/>
        <i val="1"/>
        <color rgb="FF000000"/>
        <sz val="8"/>
      </font>
      <fill>
        <patternFill>
          <bgColor rgb="FFE6EBF5"/>
        </patternFill>
      </fill>
      <border diagonalUp="false" diagonalDown="false">
        <left/>
        <right/>
        <top/>
        <bottom/>
        <diagonal/>
      </border>
    </dxf>
    <dxf>
      <font>
        <name val="Arial"/>
        <charset val="204"/>
        <family val="2"/>
        <b val="1"/>
        <i val="0"/>
        <color rgb="FF000000"/>
        <sz val="10"/>
      </font>
    </dxf>
    <dxf>
      <font>
        <name val="Arial"/>
        <charset val="204"/>
        <family val="2"/>
        <b val="1"/>
        <i val="0"/>
        <strike val="0"/>
        <outline val="0"/>
        <shadow val="0"/>
        <color rgb="FF000000"/>
        <sz val="10"/>
        <u val="none"/>
      </font>
      <numFmt numFmtId="164" formatCode="General"/>
      <fill>
        <patternFill>
          <bgColor rgb="FFFFFFFF"/>
        </patternFill>
      </fill>
      <border diagonalUp="false" diagonalDown="false">
        <left style="hair"/>
        <right style="hair"/>
        <top style="hair"/>
        <bottom style="hair"/>
        <diagonal/>
      </border>
    </dxf>
  </dxf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127622"/>
      <rgbColor rgb="FF000080"/>
      <rgbColor rgb="FF808000"/>
      <rgbColor rgb="FF800080"/>
      <rgbColor rgb="FF168253"/>
      <rgbColor rgb="FFCCCCCC"/>
      <rgbColor rgb="FF808080"/>
      <rgbColor rgb="FFB2B2B2"/>
      <rgbColor rgb="FF993366"/>
      <rgbColor rgb="FFEEEEEE"/>
      <rgbColor rgb="FFC0EE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0F5"/>
      <rgbColor rgb="FFE6EBF5"/>
      <rgbColor rgb="FFF0F0F5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FAF4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sait.ru/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0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20" activeCellId="0" sqref="B20"/>
    </sheetView>
  </sheetViews>
  <sheetFormatPr defaultColWidth="13.54296875" defaultRowHeight="12.8" customHeight="false" zeroHeight="false" outlineLevelRow="0" outlineLevelCol="0"/>
  <cols>
    <col collapsed="false" customWidth="true" hidden="false" outlineLevel="0" max="1" min="1" style="1" width="11.32"/>
    <col collapsed="false" customWidth="true" hidden="false" outlineLevel="0" max="9" min="9" style="1" width="24.34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5.45" hidden="false" customHeight="true" outlineLevel="0" collapsed="false"/>
    <row r="3" customFormat="false" ht="12.8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</row>
    <row r="4" customFormat="false" ht="12.8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customFormat="false" ht="35.55" hidden="false" customHeight="true" outlineLevel="0" collapsed="false">
      <c r="A5" s="4"/>
      <c r="B5" s="3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customFormat="false" ht="12.8" hidden="false" customHeight="true" outlineLevel="0" collapsed="false">
      <c r="A6" s="4"/>
      <c r="B6" s="3" t="s">
        <v>4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customFormat="false" ht="24.05" hidden="false" customHeight="true" outlineLevel="0" collapsed="false">
      <c r="A7" s="4"/>
      <c r="B7" s="3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customFormat="false" ht="5.45" hidden="false" customHeight="true" outlineLevel="0" collapsed="false">
      <c r="A8" s="5"/>
      <c r="B8" s="6"/>
      <c r="C8" s="6"/>
      <c r="D8" s="6"/>
      <c r="E8" s="6"/>
      <c r="F8" s="6"/>
      <c r="G8" s="6"/>
      <c r="H8" s="6"/>
      <c r="I8" s="6"/>
    </row>
    <row r="9" customFormat="false" ht="24.05" hidden="false" customHeight="true" outlineLevel="0" collapsed="false">
      <c r="A9" s="3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customFormat="false" ht="5.45" hidden="false" customHeight="true" outlineLevel="0" collapsed="false"/>
    <row r="11" customFormat="false" ht="12.8" hidden="false" customHeight="false" outlineLevel="0" collapsed="false">
      <c r="A11" s="1" t="s">
        <v>7</v>
      </c>
    </row>
    <row r="12" customFormat="false" ht="5.45" hidden="false" customHeight="true" outlineLevel="0" collapsed="false"/>
    <row r="13" customFormat="false" ht="12.8" hidden="false" customHeight="false" outlineLevel="0" collapsed="false">
      <c r="A13" s="1" t="s">
        <v>8</v>
      </c>
    </row>
    <row r="14" customFormat="false" ht="12.8" hidden="false" customHeight="false" outlineLevel="0" collapsed="false">
      <c r="B14" s="1" t="s">
        <v>9</v>
      </c>
    </row>
    <row r="15" customFormat="false" ht="12.8" hidden="false" customHeight="false" outlineLevel="0" collapsed="false">
      <c r="B15" s="1" t="s">
        <v>10</v>
      </c>
    </row>
    <row r="16" customFormat="false" ht="12.8" hidden="false" customHeight="false" outlineLevel="0" collapsed="false">
      <c r="B16" s="1" t="s">
        <v>11</v>
      </c>
    </row>
    <row r="17" customFormat="false" ht="12.8" hidden="false" customHeight="false" outlineLevel="0" collapsed="false">
      <c r="B17" s="1" t="s">
        <v>12</v>
      </c>
    </row>
    <row r="18" customFormat="false" ht="12.8" hidden="false" customHeight="false" outlineLevel="0" collapsed="false">
      <c r="B18" s="1" t="s">
        <v>13</v>
      </c>
    </row>
    <row r="19" customFormat="false" ht="12.8" hidden="false" customHeight="false" outlineLevel="0" collapsed="false">
      <c r="B19" s="1" t="s">
        <v>14</v>
      </c>
    </row>
    <row r="20" customFormat="false" ht="12.8" hidden="false" customHeight="false" outlineLevel="0" collapsed="false">
      <c r="B20" s="1" t="s">
        <v>15</v>
      </c>
    </row>
    <row r="21" customFormat="false" ht="12.8" hidden="false" customHeight="false" outlineLevel="0" collapsed="false">
      <c r="A21" s="7"/>
      <c r="B21" s="1" t="s">
        <v>16</v>
      </c>
    </row>
    <row r="22" customFormat="false" ht="12.8" hidden="false" customHeight="false" outlineLevel="0" collapsed="false">
      <c r="B22" s="1" t="s">
        <v>17</v>
      </c>
    </row>
    <row r="23" customFormat="false" ht="12.8" hidden="false" customHeight="false" outlineLevel="0" collapsed="false">
      <c r="A23" s="8"/>
      <c r="B23" s="1" t="s">
        <v>18</v>
      </c>
    </row>
    <row r="24" customFormat="false" ht="12.8" hidden="false" customHeight="false" outlineLevel="0" collapsed="false">
      <c r="A24" s="8"/>
      <c r="B24" s="1" t="s">
        <v>19</v>
      </c>
    </row>
    <row r="25" customFormat="false" ht="12.8" hidden="false" customHeight="false" outlineLevel="0" collapsed="false">
      <c r="A25" s="8"/>
      <c r="B25" s="1" t="s">
        <v>20</v>
      </c>
    </row>
    <row r="26" customFormat="false" ht="5.45" hidden="false" customHeight="true" outlineLevel="0" collapsed="false"/>
    <row r="27" customFormat="false" ht="35.5" hidden="false" customHeight="true" outlineLevel="0" collapsed="false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customFormat="false" ht="24.05" hidden="false" customHeight="true" outlineLevel="0" collapsed="false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customFormat="false" ht="5.45" hidden="false" customHeight="true" outlineLevel="0" collapsed="false"/>
    <row r="30" customFormat="false" ht="24.05" hidden="false" customHeight="true" outlineLevel="0" collapsed="false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</sheetData>
  <mergeCells count="10">
    <mergeCell ref="A1:L1"/>
    <mergeCell ref="A3:I3"/>
    <mergeCell ref="A4:L4"/>
    <mergeCell ref="B5:L5"/>
    <mergeCell ref="B6:L6"/>
    <mergeCell ref="B7:L7"/>
    <mergeCell ref="A9:L9"/>
    <mergeCell ref="A27:L27"/>
    <mergeCell ref="B28:K28"/>
    <mergeCell ref="A30:L3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4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J12" activeCellId="0" sqref="J12"/>
    </sheetView>
  </sheetViews>
  <sheetFormatPr defaultColWidth="13.54296875" defaultRowHeight="12.8" customHeight="false" zeroHeight="false" outlineLevelRow="0" outlineLevelCol="0"/>
  <cols>
    <col collapsed="false" customWidth="true" hidden="false" outlineLevel="0" max="1" min="1" style="11" width="5.1"/>
    <col collapsed="false" customWidth="true" hidden="false" outlineLevel="0" max="2" min="2" style="11" width="16.48"/>
    <col collapsed="false" customWidth="true" hidden="false" outlineLevel="0" max="3" min="3" style="11" width="11.52"/>
    <col collapsed="false" customWidth="true" hidden="false" outlineLevel="0" max="4" min="4" style="11" width="3.71"/>
    <col collapsed="false" customWidth="true" hidden="false" outlineLevel="0" max="5" min="5" style="11" width="11.6"/>
    <col collapsed="false" customWidth="true" hidden="false" outlineLevel="0" max="6" min="6" style="11" width="18.19"/>
    <col collapsed="false" customWidth="true" hidden="false" outlineLevel="0" max="7" min="7" style="11" width="3.71"/>
    <col collapsed="false" customWidth="true" hidden="false" outlineLevel="0" max="8" min="8" style="11" width="3.97"/>
    <col collapsed="false" customWidth="true" hidden="false" outlineLevel="0" max="9" min="9" style="11" width="24.54"/>
    <col collapsed="false" customWidth="true" hidden="false" outlineLevel="0" max="10" min="10" style="11" width="11.52"/>
    <col collapsed="false" customWidth="true" hidden="false" outlineLevel="0" max="11" min="11" style="11" width="15.27"/>
    <col collapsed="false" customWidth="true" hidden="false" outlineLevel="0" max="12" min="12" style="11" width="12.3"/>
    <col collapsed="false" customWidth="true" hidden="false" outlineLevel="0" max="13" min="13" style="11" width="11.52"/>
    <col collapsed="false" customWidth="true" hidden="false" outlineLevel="0" max="14" min="14" style="11" width="5.1"/>
  </cols>
  <sheetData>
    <row r="1" customFormat="false" ht="24.45" hidden="false" customHeight="false" outlineLevel="0" collapsed="false">
      <c r="A1" s="12"/>
      <c r="B1" s="13" t="s">
        <v>21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customFormat="false" ht="14.05" hidden="false" customHeight="true" outlineLevel="0" collapsed="false">
      <c r="A2" s="14"/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customFormat="false" ht="34.6" hidden="false" customHeight="true" outlineLevel="0" collapsed="false">
      <c r="A3" s="18"/>
      <c r="B3" s="12"/>
      <c r="C3" s="19" t="s">
        <v>22</v>
      </c>
      <c r="D3" s="19"/>
      <c r="E3" s="20" t="s">
        <v>23</v>
      </c>
      <c r="F3" s="12"/>
      <c r="G3" s="12"/>
      <c r="H3" s="12"/>
      <c r="I3" s="12"/>
      <c r="J3" s="12"/>
      <c r="K3" s="12"/>
      <c r="L3" s="12"/>
      <c r="M3" s="21" t="s">
        <v>24</v>
      </c>
      <c r="N3" s="22"/>
    </row>
    <row r="4" customFormat="false" ht="12.8" hidden="false" customHeight="false" outlineLevel="0" collapsed="false">
      <c r="A4" s="18"/>
      <c r="B4" s="12" t="s">
        <v>25</v>
      </c>
      <c r="C4" s="23" t="s">
        <v>26</v>
      </c>
      <c r="D4" s="12"/>
      <c r="E4" s="23"/>
      <c r="F4" s="12"/>
      <c r="G4" s="12"/>
      <c r="H4" s="12"/>
      <c r="I4" s="24" t="s">
        <v>27</v>
      </c>
      <c r="J4" s="25" t="s">
        <v>28</v>
      </c>
      <c r="K4" s="25"/>
      <c r="L4" s="25"/>
      <c r="M4" s="25"/>
      <c r="N4" s="26"/>
    </row>
    <row r="5" customFormat="false" ht="12.8" hidden="false" customHeight="false" outlineLevel="0" collapsed="false">
      <c r="A5" s="18"/>
      <c r="B5" s="27"/>
      <c r="C5" s="12"/>
      <c r="D5" s="12"/>
      <c r="E5" s="12"/>
      <c r="F5" s="12"/>
      <c r="G5" s="24"/>
      <c r="H5" s="24"/>
      <c r="I5" s="24" t="s">
        <v>29</v>
      </c>
      <c r="J5" s="28"/>
      <c r="K5" s="28"/>
      <c r="L5" s="28"/>
      <c r="M5" s="28"/>
      <c r="N5" s="26"/>
    </row>
    <row r="6" customFormat="false" ht="12.8" hidden="false" customHeight="false" outlineLevel="0" collapsed="false">
      <c r="A6" s="18"/>
      <c r="B6" s="27"/>
      <c r="C6" s="29" t="s">
        <v>30</v>
      </c>
      <c r="D6" s="29"/>
      <c r="E6" s="29"/>
      <c r="F6" s="29"/>
      <c r="G6" s="29"/>
      <c r="H6" s="29"/>
      <c r="I6" s="29"/>
      <c r="J6" s="29"/>
      <c r="K6" s="30"/>
      <c r="L6" s="31"/>
      <c r="M6" s="31"/>
      <c r="N6" s="26"/>
    </row>
    <row r="7" customFormat="false" ht="12.8" hidden="false" customHeight="false" outlineLevel="0" collapsed="false">
      <c r="A7" s="18"/>
      <c r="B7" s="24" t="s">
        <v>31</v>
      </c>
      <c r="C7" s="32" t="s">
        <v>32</v>
      </c>
      <c r="D7" s="32"/>
      <c r="E7" s="32"/>
      <c r="F7" s="32"/>
      <c r="G7" s="32"/>
      <c r="H7" s="32"/>
      <c r="I7" s="32"/>
      <c r="J7" s="33"/>
      <c r="K7" s="34"/>
      <c r="L7" s="35" t="s">
        <v>33</v>
      </c>
      <c r="M7" s="35"/>
      <c r="N7" s="22"/>
    </row>
    <row r="8" customFormat="false" ht="12.8" hidden="false" customHeight="false" outlineLevel="0" collapsed="false">
      <c r="A8" s="18"/>
      <c r="B8" s="12"/>
      <c r="C8" s="32" t="s">
        <v>34</v>
      </c>
      <c r="D8" s="32"/>
      <c r="E8" s="32"/>
      <c r="F8" s="32"/>
      <c r="G8" s="32"/>
      <c r="H8" s="32"/>
      <c r="I8" s="32"/>
      <c r="J8" s="33"/>
      <c r="K8" s="34"/>
      <c r="L8" s="36" t="s">
        <v>35</v>
      </c>
      <c r="M8" s="36"/>
      <c r="N8" s="22"/>
    </row>
    <row r="9" customFormat="false" ht="12.8" hidden="false" customHeight="false" outlineLevel="0" collapsed="false">
      <c r="A9" s="18"/>
      <c r="B9" s="37"/>
      <c r="C9" s="32" t="s">
        <v>36</v>
      </c>
      <c r="D9" s="32"/>
      <c r="E9" s="32"/>
      <c r="F9" s="32"/>
      <c r="G9" s="32"/>
      <c r="H9" s="32"/>
      <c r="I9" s="32"/>
      <c r="J9" s="33"/>
      <c r="K9" s="34"/>
      <c r="L9" s="35" t="s">
        <v>37</v>
      </c>
      <c r="M9" s="38"/>
      <c r="N9" s="22"/>
    </row>
    <row r="10" customFormat="false" ht="12.8" hidden="false" customHeight="false" outlineLevel="0" collapsed="false">
      <c r="A10" s="18"/>
      <c r="B10" s="37"/>
      <c r="C10" s="32" t="s">
        <v>38</v>
      </c>
      <c r="D10" s="32"/>
      <c r="E10" s="32"/>
      <c r="F10" s="32"/>
      <c r="G10" s="32"/>
      <c r="H10" s="32"/>
      <c r="I10" s="32"/>
      <c r="J10" s="33"/>
      <c r="K10" s="34"/>
      <c r="L10" s="35" t="s">
        <v>39</v>
      </c>
      <c r="M10" s="38"/>
      <c r="N10" s="22"/>
    </row>
    <row r="11" customFormat="false" ht="12.8" hidden="false" customHeight="false" outlineLevel="0" collapsed="false">
      <c r="A11" s="18"/>
      <c r="B11" s="12"/>
      <c r="C11" s="29" t="s">
        <v>40</v>
      </c>
      <c r="D11" s="29"/>
      <c r="E11" s="29"/>
      <c r="F11" s="29"/>
      <c r="G11" s="29"/>
      <c r="H11" s="29"/>
      <c r="I11" s="29"/>
      <c r="J11" s="29"/>
      <c r="K11" s="34"/>
      <c r="L11" s="35" t="s">
        <v>41</v>
      </c>
      <c r="M11" s="38"/>
      <c r="N11" s="22"/>
    </row>
    <row r="12" customFormat="false" ht="12.8" hidden="false" customHeight="false" outlineLevel="0" collapsed="false">
      <c r="A12" s="18"/>
      <c r="B12" s="24" t="s">
        <v>42</v>
      </c>
      <c r="C12" s="32" t="s">
        <v>43</v>
      </c>
      <c r="D12" s="32"/>
      <c r="E12" s="32"/>
      <c r="F12" s="32"/>
      <c r="G12" s="32"/>
      <c r="H12" s="32"/>
      <c r="I12" s="32"/>
      <c r="J12" s="33"/>
      <c r="K12" s="39"/>
      <c r="L12" s="39"/>
      <c r="M12" s="39"/>
      <c r="N12" s="22"/>
    </row>
    <row r="13" customFormat="false" ht="12.8" hidden="false" customHeight="false" outlineLevel="0" collapsed="false">
      <c r="A13" s="18"/>
      <c r="B13" s="12"/>
      <c r="C13" s="32" t="s">
        <v>44</v>
      </c>
      <c r="D13" s="32"/>
      <c r="E13" s="32"/>
      <c r="F13" s="32"/>
      <c r="G13" s="32"/>
      <c r="H13" s="32"/>
      <c r="I13" s="32"/>
      <c r="J13" s="33"/>
      <c r="K13" s="39"/>
      <c r="L13" s="39"/>
      <c r="M13" s="39"/>
      <c r="N13" s="22"/>
    </row>
    <row r="14" customFormat="false" ht="12.8" hidden="false" customHeight="false" outlineLevel="0" collapsed="false">
      <c r="A14" s="18"/>
      <c r="B14" s="40"/>
      <c r="C14" s="40"/>
      <c r="D14" s="40"/>
      <c r="E14" s="40"/>
      <c r="F14" s="40"/>
      <c r="G14" s="40"/>
      <c r="H14" s="40"/>
      <c r="I14" s="40"/>
      <c r="J14" s="40"/>
      <c r="K14" s="39"/>
      <c r="L14" s="39"/>
      <c r="M14" s="39"/>
      <c r="N14" s="22"/>
    </row>
    <row r="15" customFormat="false" ht="12.8" hidden="false" customHeight="false" outlineLevel="0" collapsed="false">
      <c r="A15" s="18"/>
      <c r="B15" s="40"/>
      <c r="C15" s="40"/>
      <c r="D15" s="40"/>
      <c r="E15" s="41" t="s">
        <v>45</v>
      </c>
      <c r="F15" s="42" t="s">
        <v>46</v>
      </c>
      <c r="G15" s="42"/>
      <c r="H15" s="42"/>
      <c r="I15" s="42"/>
      <c r="J15" s="42"/>
      <c r="K15" s="42"/>
      <c r="L15" s="40"/>
      <c r="M15" s="40"/>
      <c r="N15" s="22"/>
      <c r="P15" s="43"/>
    </row>
    <row r="16" customFormat="false" ht="12.8" hidden="false" customHeight="false" outlineLevel="0" collapsed="false">
      <c r="A16" s="44"/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</row>
    <row r="17" customFormat="false" ht="12.8" hidden="false" customHeight="false" outlineLevel="0" collapsed="false">
      <c r="A17" s="1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7"/>
    </row>
    <row r="18" customFormat="false" ht="12.8" hidden="false" customHeight="false" outlineLevel="0" collapsed="false">
      <c r="A18" s="48"/>
      <c r="B18" s="49" t="s">
        <v>47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22"/>
    </row>
    <row r="19" customFormat="false" ht="12.8" hidden="false" customHeight="false" outlineLevel="0" collapsed="false">
      <c r="A19" s="18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22"/>
    </row>
    <row r="20" customFormat="false" ht="12.8" hidden="false" customHeight="false" outlineLevel="0" collapsed="false">
      <c r="A20" s="18"/>
      <c r="B20" s="24" t="s">
        <v>48</v>
      </c>
      <c r="C20" s="32" t="s">
        <v>49</v>
      </c>
      <c r="D20" s="32"/>
      <c r="E20" s="12"/>
      <c r="F20" s="24" t="s">
        <v>50</v>
      </c>
      <c r="G20" s="33" t="s">
        <v>50</v>
      </c>
      <c r="H20" s="33"/>
      <c r="I20" s="33"/>
      <c r="J20" s="12"/>
      <c r="K20" s="24" t="s">
        <v>51</v>
      </c>
      <c r="L20" s="33" t="s">
        <v>52</v>
      </c>
      <c r="M20" s="33"/>
      <c r="N20" s="22"/>
    </row>
    <row r="21" customFormat="false" ht="12.8" hidden="false" customHeight="false" outlineLevel="0" collapsed="false">
      <c r="A21" s="18"/>
      <c r="B21" s="12"/>
      <c r="C21" s="12"/>
      <c r="D21" s="12"/>
      <c r="E21" s="12"/>
      <c r="F21" s="12"/>
      <c r="G21" s="12"/>
      <c r="H21" s="12"/>
      <c r="I21" s="12"/>
      <c r="J21" s="12"/>
      <c r="K21" s="24"/>
      <c r="L21" s="12"/>
      <c r="M21" s="12"/>
      <c r="N21" s="22"/>
    </row>
    <row r="22" customFormat="false" ht="12.8" hidden="false" customHeight="false" outlineLevel="0" collapsed="false">
      <c r="A22" s="18"/>
      <c r="B22" s="24" t="s">
        <v>53</v>
      </c>
      <c r="C22" s="33" t="s">
        <v>54</v>
      </c>
      <c r="D22" s="33"/>
      <c r="E22" s="33"/>
      <c r="F22" s="33"/>
      <c r="G22" s="33"/>
      <c r="H22" s="33"/>
      <c r="I22" s="33"/>
      <c r="J22" s="12"/>
      <c r="K22" s="24" t="s">
        <v>55</v>
      </c>
      <c r="L22" s="33" t="s">
        <v>56</v>
      </c>
      <c r="M22" s="33"/>
      <c r="N22" s="22"/>
    </row>
    <row r="23" customFormat="false" ht="12.8" hidden="false" customHeight="false" outlineLevel="0" collapsed="false">
      <c r="A23" s="18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22"/>
    </row>
    <row r="24" customFormat="false" ht="12.8" hidden="false" customHeight="true" outlineLevel="0" collapsed="false">
      <c r="A24" s="18"/>
      <c r="B24" s="24" t="s">
        <v>57</v>
      </c>
      <c r="C24" s="50" t="s">
        <v>58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22"/>
    </row>
    <row r="25" customFormat="false" ht="12.8" hidden="false" customHeight="false" outlineLevel="0" collapsed="false">
      <c r="A25" s="18"/>
      <c r="B25" s="12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22"/>
    </row>
    <row r="26" customFormat="false" ht="12.8" hidden="false" customHeight="false" outlineLevel="0" collapsed="false">
      <c r="A26" s="18"/>
      <c r="B26" s="12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22"/>
    </row>
    <row r="27" customFormat="false" ht="12.8" hidden="false" customHeight="false" outlineLevel="0" collapsed="false">
      <c r="A27" s="44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7"/>
    </row>
    <row r="28" customFormat="false" ht="12.8" hidden="false" customHeight="false" outlineLevel="0" collapsed="false">
      <c r="A28" s="14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7"/>
    </row>
    <row r="29" customFormat="false" ht="12.8" hidden="false" customHeight="false" outlineLevel="0" collapsed="false">
      <c r="A29" s="18"/>
      <c r="B29" s="51" t="s">
        <v>59</v>
      </c>
      <c r="C29" s="12"/>
      <c r="D29" s="12"/>
      <c r="E29" s="12"/>
      <c r="F29" s="12"/>
      <c r="G29" s="12"/>
      <c r="H29" s="12"/>
      <c r="I29" s="12"/>
      <c r="J29" s="24" t="s">
        <v>60</v>
      </c>
      <c r="K29" s="25" t="s">
        <v>61</v>
      </c>
      <c r="L29" s="25"/>
      <c r="M29" s="25"/>
      <c r="N29" s="22"/>
    </row>
    <row r="30" customFormat="false" ht="12.8" hidden="false" customHeight="false" outlineLevel="0" collapsed="false">
      <c r="A30" s="18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22"/>
    </row>
    <row r="31" customFormat="false" ht="12.8" hidden="false" customHeight="false" outlineLevel="0" collapsed="false">
      <c r="A31" s="18"/>
      <c r="B31" s="24" t="s">
        <v>62</v>
      </c>
      <c r="C31" s="33" t="s">
        <v>63</v>
      </c>
      <c r="D31" s="33"/>
      <c r="E31" s="33"/>
      <c r="F31" s="33"/>
      <c r="G31" s="12"/>
      <c r="H31" s="12"/>
      <c r="I31" s="12"/>
      <c r="J31" s="24" t="s">
        <v>64</v>
      </c>
      <c r="K31" s="33" t="s">
        <v>65</v>
      </c>
      <c r="L31" s="33"/>
      <c r="M31" s="33"/>
      <c r="N31" s="22"/>
    </row>
    <row r="32" customFormat="false" ht="12.8" hidden="false" customHeight="false" outlineLevel="0" collapsed="false">
      <c r="A32" s="18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22"/>
    </row>
    <row r="33" customFormat="false" ht="12.8" hidden="false" customHeight="false" outlineLevel="0" collapsed="false">
      <c r="A33" s="18"/>
      <c r="B33" s="24" t="s">
        <v>66</v>
      </c>
      <c r="C33" s="33" t="s">
        <v>67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22"/>
    </row>
    <row r="34" customFormat="false" ht="12.8" hidden="false" customHeight="false" outlineLevel="0" collapsed="false">
      <c r="A34" s="44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7"/>
    </row>
    <row r="35" customFormat="false" ht="12.8" hidden="false" customHeight="false" outlineLevel="0" collapsed="false">
      <c r="A35" s="14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/>
    </row>
    <row r="36" customFormat="false" ht="12.8" hidden="false" customHeight="false" outlineLevel="0" collapsed="false">
      <c r="A36" s="18"/>
      <c r="B36" s="51" t="s">
        <v>68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22"/>
    </row>
    <row r="37" customFormat="false" ht="12.8" hidden="false" customHeight="false" outlineLevel="0" collapsed="false">
      <c r="A37" s="18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22"/>
    </row>
    <row r="38" customFormat="false" ht="12.8" hidden="false" customHeight="false" outlineLevel="0" collapsed="false">
      <c r="A38" s="18"/>
      <c r="B38" s="12"/>
      <c r="C38" s="52" t="s">
        <v>69</v>
      </c>
      <c r="D38" s="53"/>
      <c r="E38" s="33" t="s">
        <v>65</v>
      </c>
      <c r="F38" s="33"/>
      <c r="G38" s="12"/>
      <c r="H38" s="54" t="str">
        <f aca="false">IF(ISNA(Рабочий!J1),"Проверьте, пожалуйста, правильность написания 'Фамилии Имени'. Если все верно, то о эксперт не может быть председателем жюри Этапов Рейтинга. Для региональных фестивалей внесите, пожалуйста, в данное поле должность и категорию эксперта",Рабочий!K1)</f>
        <v>  </v>
      </c>
      <c r="I38" s="54"/>
      <c r="J38" s="54"/>
      <c r="K38" s="54"/>
      <c r="L38" s="54"/>
      <c r="M38" s="54"/>
      <c r="N38" s="22"/>
    </row>
    <row r="39" customFormat="false" ht="42.5" hidden="false" customHeight="true" outlineLevel="0" collapsed="false">
      <c r="A39" s="18"/>
      <c r="B39" s="12"/>
      <c r="C39" s="55"/>
      <c r="D39" s="52"/>
      <c r="E39" s="12"/>
      <c r="F39" s="12"/>
      <c r="G39" s="12"/>
      <c r="H39" s="54"/>
      <c r="I39" s="54"/>
      <c r="J39" s="54"/>
      <c r="K39" s="54"/>
      <c r="L39" s="54"/>
      <c r="M39" s="54"/>
      <c r="N39" s="22"/>
    </row>
    <row r="40" customFormat="false" ht="12.8" hidden="false" customHeight="false" outlineLevel="0" collapsed="false">
      <c r="A40" s="1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22"/>
    </row>
    <row r="41" customFormat="false" ht="12.8" hidden="false" customHeight="false" outlineLevel="0" collapsed="false">
      <c r="A41" s="18"/>
      <c r="B41" s="12"/>
      <c r="C41" s="52" t="s">
        <v>69</v>
      </c>
      <c r="D41" s="53"/>
      <c r="E41" s="33" t="s">
        <v>65</v>
      </c>
      <c r="F41" s="33"/>
      <c r="G41" s="12"/>
      <c r="H41" s="54" t="str">
        <f aca="false">IF(ISNA(Рабочий!J4),"Проверьте, пожалуйста, правильность написания 'Фамилии Имени'. Если все верно, то о эксперт не может быть председателем жюри Этапов Рейтинга. Для региональных фестивалей внесите, пожалуйста, в данное поле должность и категорию эксперта",Рабочий!K4)</f>
        <v>  </v>
      </c>
      <c r="I41" s="54"/>
      <c r="J41" s="54"/>
      <c r="K41" s="54"/>
      <c r="L41" s="54"/>
      <c r="M41" s="54"/>
      <c r="N41" s="22"/>
    </row>
    <row r="42" customFormat="false" ht="42.5" hidden="false" customHeight="true" outlineLevel="0" collapsed="false">
      <c r="A42" s="18"/>
      <c r="B42" s="12"/>
      <c r="C42" s="55"/>
      <c r="D42" s="52"/>
      <c r="E42" s="12"/>
      <c r="F42" s="12"/>
      <c r="G42" s="12"/>
      <c r="H42" s="54"/>
      <c r="I42" s="54"/>
      <c r="J42" s="54"/>
      <c r="K42" s="54"/>
      <c r="L42" s="54"/>
      <c r="M42" s="54"/>
      <c r="N42" s="22"/>
    </row>
    <row r="43" customFormat="false" ht="12.8" hidden="false" customHeight="false" outlineLevel="0" collapsed="false">
      <c r="A43" s="18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22"/>
    </row>
    <row r="44" customFormat="false" ht="12.8" hidden="false" customHeight="false" outlineLevel="0" collapsed="false">
      <c r="A44" s="18"/>
      <c r="B44" s="12"/>
      <c r="C44" s="52" t="s">
        <v>70</v>
      </c>
      <c r="D44" s="53"/>
      <c r="E44" s="33" t="s">
        <v>65</v>
      </c>
      <c r="F44" s="33"/>
      <c r="G44" s="12"/>
      <c r="H44" s="56" t="str">
        <f aca="false">IF(ISNA(Рабочий!J7),"Проверьте, пожалуйста, правильность написания 'Фамилии Имени'. Если все верно, то об эксперте отсутствуют данные о статусе (должность, категория), внесите, пожалуйста их в данное поле",Рабочий!K7)</f>
        <v>  </v>
      </c>
      <c r="I44" s="56"/>
      <c r="J44" s="56"/>
      <c r="K44" s="56"/>
      <c r="L44" s="56"/>
      <c r="M44" s="56"/>
      <c r="N44" s="22"/>
    </row>
    <row r="45" customFormat="false" ht="42.5" hidden="false" customHeight="true" outlineLevel="0" collapsed="false">
      <c r="A45" s="18"/>
      <c r="B45" s="12"/>
      <c r="C45" s="55"/>
      <c r="D45" s="52"/>
      <c r="E45" s="12"/>
      <c r="F45" s="12"/>
      <c r="G45" s="12"/>
      <c r="H45" s="56"/>
      <c r="I45" s="56"/>
      <c r="J45" s="56"/>
      <c r="K45" s="56"/>
      <c r="L45" s="56"/>
      <c r="M45" s="56"/>
      <c r="N45" s="22"/>
    </row>
    <row r="46" customFormat="false" ht="12.8" hidden="false" customHeight="false" outlineLevel="0" collapsed="false">
      <c r="A46" s="18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22"/>
    </row>
    <row r="47" customFormat="false" ht="12.8" hidden="false" customHeight="false" outlineLevel="0" collapsed="false">
      <c r="A47" s="18"/>
      <c r="B47" s="12"/>
      <c r="C47" s="52" t="s">
        <v>70</v>
      </c>
      <c r="D47" s="53"/>
      <c r="E47" s="33" t="s">
        <v>65</v>
      </c>
      <c r="F47" s="33"/>
      <c r="G47" s="12"/>
      <c r="H47" s="56" t="str">
        <f aca="false">IF(ISNA(Рабочий!J10),"Проверьте, пожалуйста, правильность написания 'Фамилии Имени'. Если все верно, то об эксперте отсутствуют данные о статусе (должность, категория), внесите, пожалуйста их в данное поле",Рабочий!K10)</f>
        <v>  </v>
      </c>
      <c r="I47" s="56"/>
      <c r="J47" s="56"/>
      <c r="K47" s="56"/>
      <c r="L47" s="56"/>
      <c r="M47" s="56"/>
      <c r="N47" s="22"/>
    </row>
    <row r="48" customFormat="false" ht="42.5" hidden="false" customHeight="true" outlineLevel="0" collapsed="false">
      <c r="A48" s="18"/>
      <c r="B48" s="12"/>
      <c r="C48" s="55"/>
      <c r="D48" s="52"/>
      <c r="E48" s="12"/>
      <c r="F48" s="12"/>
      <c r="G48" s="12"/>
      <c r="H48" s="56"/>
      <c r="I48" s="56"/>
      <c r="J48" s="56"/>
      <c r="K48" s="56"/>
      <c r="L48" s="56"/>
      <c r="M48" s="56"/>
      <c r="N48" s="22"/>
    </row>
    <row r="49" customFormat="false" ht="12.8" hidden="false" customHeight="false" outlineLevel="0" collapsed="false">
      <c r="A49" s="18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22"/>
    </row>
    <row r="50" customFormat="false" ht="12.8" hidden="false" customHeight="true" outlineLevel="0" collapsed="false">
      <c r="A50" s="18"/>
      <c r="B50" s="57" t="s">
        <v>71</v>
      </c>
      <c r="C50" s="57"/>
      <c r="D50" s="53"/>
      <c r="E50" s="33" t="s">
        <v>65</v>
      </c>
      <c r="F50" s="33"/>
      <c r="G50" s="12"/>
      <c r="H50" s="56" t="str">
        <f aca="false">IF(ISNA(Рабочий!J13),"Проверьте,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поле",Рабочий!K13)</f>
        <v>  </v>
      </c>
      <c r="I50" s="56"/>
      <c r="J50" s="56"/>
      <c r="K50" s="56"/>
      <c r="L50" s="56"/>
      <c r="M50" s="56"/>
      <c r="N50" s="22"/>
    </row>
    <row r="51" customFormat="false" ht="42.5" hidden="false" customHeight="true" outlineLevel="0" collapsed="false">
      <c r="A51" s="18"/>
      <c r="B51" s="57"/>
      <c r="C51" s="57"/>
      <c r="D51" s="52"/>
      <c r="E51" s="12"/>
      <c r="F51" s="12"/>
      <c r="G51" s="12"/>
      <c r="H51" s="56"/>
      <c r="I51" s="56"/>
      <c r="J51" s="56"/>
      <c r="K51" s="56"/>
      <c r="L51" s="56"/>
      <c r="M51" s="56"/>
      <c r="N51" s="22"/>
    </row>
    <row r="52" customFormat="false" ht="12.8" hidden="false" customHeight="false" outlineLevel="0" collapsed="false">
      <c r="A52" s="18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22"/>
    </row>
    <row r="53" customFormat="false" ht="12.8" hidden="false" customHeight="false" outlineLevel="0" collapsed="false">
      <c r="A53" s="18"/>
      <c r="B53" s="12"/>
      <c r="C53" s="52" t="s">
        <v>72</v>
      </c>
      <c r="D53" s="53"/>
      <c r="E53" s="33" t="s">
        <v>65</v>
      </c>
      <c r="F53" s="33"/>
      <c r="G53" s="12"/>
      <c r="H53" s="56" t="str">
        <f aca="false">IF(ISNA(Рабочий!J16),"Проверьте, пожалуйста, правильность написания 'Фамилии Имени'. Если все верно, то об эксперте отсутствуют данные о статусе (должность, категория), внесите, пожалуйста их в данное поле",Рабочий!K16)</f>
        <v>  </v>
      </c>
      <c r="I53" s="56"/>
      <c r="J53" s="56"/>
      <c r="K53" s="56"/>
      <c r="L53" s="56"/>
      <c r="M53" s="56"/>
      <c r="N53" s="22"/>
    </row>
    <row r="54" customFormat="false" ht="42.5" hidden="false" customHeight="true" outlineLevel="0" collapsed="false">
      <c r="A54" s="18"/>
      <c r="B54" s="12"/>
      <c r="C54" s="55"/>
      <c r="D54" s="52"/>
      <c r="E54" s="12"/>
      <c r="F54" s="12"/>
      <c r="G54" s="12"/>
      <c r="H54" s="56"/>
      <c r="I54" s="56"/>
      <c r="J54" s="56"/>
      <c r="K54" s="56"/>
      <c r="L54" s="56"/>
      <c r="M54" s="56"/>
      <c r="N54" s="22"/>
    </row>
    <row r="55" customFormat="false" ht="12.8" hidden="false" customHeight="false" outlineLevel="0" collapsed="false">
      <c r="A55" s="18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22"/>
    </row>
    <row r="56" customFormat="false" ht="12.8" hidden="false" customHeight="false" outlineLevel="0" collapsed="false">
      <c r="A56" s="18"/>
      <c r="B56" s="12"/>
      <c r="C56" s="52" t="s">
        <v>72</v>
      </c>
      <c r="D56" s="53"/>
      <c r="E56" s="33" t="s">
        <v>65</v>
      </c>
      <c r="F56" s="33"/>
      <c r="G56" s="12"/>
      <c r="H56" s="56" t="str">
        <f aca="false">IF(ISNA(Рабочий!J19),"Проверьте, пожалуйста, правильность написания 'Фамилии Имени'. Если все верно, то об эксперте отсутствуют данные о статусе (должность, категория), внесите, пожалуйста их в данное поле",Рабочий!K19)</f>
        <v>  </v>
      </c>
      <c r="I56" s="56"/>
      <c r="J56" s="56"/>
      <c r="K56" s="56"/>
      <c r="L56" s="56"/>
      <c r="M56" s="56"/>
      <c r="N56" s="22"/>
    </row>
    <row r="57" customFormat="false" ht="42.5" hidden="false" customHeight="true" outlineLevel="0" collapsed="false">
      <c r="A57" s="18"/>
      <c r="B57" s="12"/>
      <c r="C57" s="55"/>
      <c r="D57" s="52"/>
      <c r="E57" s="12"/>
      <c r="F57" s="12"/>
      <c r="G57" s="12"/>
      <c r="H57" s="56"/>
      <c r="I57" s="56"/>
      <c r="J57" s="56"/>
      <c r="K57" s="56"/>
      <c r="L57" s="56"/>
      <c r="M57" s="56"/>
      <c r="N57" s="22"/>
    </row>
    <row r="58" customFormat="false" ht="12.8" hidden="false" customHeight="false" outlineLevel="0" collapsed="false">
      <c r="A58" s="44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7"/>
    </row>
    <row r="59" customFormat="false" ht="12.8" hidden="false" customHeight="false" outlineLevel="0" collapsed="false">
      <c r="A59" s="14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7"/>
    </row>
    <row r="60" customFormat="false" ht="12.8" hidden="false" customHeight="false" outlineLevel="0" collapsed="false">
      <c r="A60" s="18"/>
      <c r="B60" s="51" t="s">
        <v>73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22"/>
    </row>
    <row r="61" customFormat="false" ht="12.8" hidden="false" customHeight="false" outlineLevel="0" collapsed="false">
      <c r="A61" s="18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22"/>
    </row>
    <row r="62" customFormat="false" ht="143.2" hidden="false" customHeight="true" outlineLevel="0" collapsed="false">
      <c r="A62" s="18"/>
      <c r="B62" s="12"/>
      <c r="C62" s="12"/>
      <c r="D62" s="52" t="s">
        <v>74</v>
      </c>
      <c r="E62" s="58" t="s">
        <v>75</v>
      </c>
      <c r="F62" s="58"/>
      <c r="G62" s="58"/>
      <c r="H62" s="58"/>
      <c r="I62" s="58"/>
      <c r="J62" s="58"/>
      <c r="K62" s="58"/>
      <c r="L62" s="58"/>
      <c r="M62" s="58"/>
      <c r="N62" s="22"/>
    </row>
    <row r="63" customFormat="false" ht="12.8" hidden="false" customHeight="false" outlineLevel="0" collapsed="false">
      <c r="A63" s="18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22"/>
    </row>
    <row r="64" customFormat="false" ht="36.8" hidden="false" customHeight="true" outlineLevel="0" collapsed="false">
      <c r="A64" s="18"/>
      <c r="B64" s="12"/>
      <c r="C64" s="12"/>
      <c r="D64" s="52" t="s">
        <v>76</v>
      </c>
      <c r="E64" s="59" t="s">
        <v>77</v>
      </c>
      <c r="F64" s="59"/>
      <c r="G64" s="59"/>
      <c r="H64" s="59"/>
      <c r="I64" s="59"/>
      <c r="J64" s="59"/>
      <c r="K64" s="59"/>
      <c r="L64" s="59"/>
      <c r="M64" s="59"/>
      <c r="N64" s="22"/>
    </row>
    <row r="65" customFormat="false" ht="12.8" hidden="false" customHeight="false" outlineLevel="0" collapsed="false">
      <c r="A65" s="18"/>
      <c r="B65" s="12"/>
      <c r="C65" s="12"/>
      <c r="D65" s="52"/>
      <c r="E65" s="12"/>
      <c r="F65" s="12"/>
      <c r="G65" s="12"/>
      <c r="H65" s="12"/>
      <c r="I65" s="12"/>
      <c r="J65" s="12"/>
      <c r="K65" s="12"/>
      <c r="L65" s="12"/>
      <c r="M65" s="12"/>
      <c r="N65" s="22"/>
    </row>
    <row r="66" customFormat="false" ht="12.8" hidden="false" customHeight="false" outlineLevel="0" collapsed="false">
      <c r="A66" s="18"/>
      <c r="B66" s="12"/>
      <c r="C66" s="12"/>
      <c r="D66" s="24" t="s">
        <v>78</v>
      </c>
      <c r="E66" s="60" t="s">
        <v>26</v>
      </c>
      <c r="F66" s="60"/>
      <c r="G66" s="12"/>
      <c r="H66" s="12"/>
      <c r="I66" s="12"/>
      <c r="J66" s="24" t="s">
        <v>79</v>
      </c>
      <c r="K66" s="60" t="s">
        <v>26</v>
      </c>
      <c r="L66" s="60"/>
      <c r="M66" s="12"/>
      <c r="N66" s="22"/>
    </row>
    <row r="67" customFormat="false" ht="12.8" hidden="false" customHeight="false" outlineLevel="0" collapsed="false">
      <c r="A67" s="44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7"/>
    </row>
    <row r="68" customFormat="false" ht="12.8" hidden="false" customHeight="false" outlineLevel="0" collapsed="false">
      <c r="A68" s="1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22"/>
    </row>
    <row r="69" customFormat="false" ht="12.8" hidden="false" customHeight="false" outlineLevel="0" collapsed="false">
      <c r="A69" s="18"/>
      <c r="B69" s="40"/>
      <c r="C69" s="40"/>
      <c r="D69" s="41" t="s">
        <v>80</v>
      </c>
      <c r="E69" s="25" t="s">
        <v>65</v>
      </c>
      <c r="F69" s="25"/>
      <c r="G69" s="25"/>
      <c r="H69" s="61" t="str">
        <f aca="false">Рабочий!P1</f>
        <v/>
      </c>
      <c r="I69" s="61"/>
      <c r="J69" s="61"/>
      <c r="K69" s="61"/>
      <c r="L69" s="61"/>
      <c r="M69" s="61"/>
      <c r="N69" s="22"/>
    </row>
    <row r="70" customFormat="false" ht="12.8" hidden="false" customHeight="false" outlineLevel="0" collapsed="false">
      <c r="A70" s="44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7"/>
    </row>
    <row r="71" customFormat="false" ht="12.8" hidden="false" customHeight="false" outlineLevel="0" collapsed="false">
      <c r="A71" s="14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7"/>
    </row>
    <row r="72" customFormat="false" ht="12.8" hidden="false" customHeight="false" outlineLevel="0" collapsed="false">
      <c r="A72" s="18"/>
      <c r="B72" s="51" t="s">
        <v>81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22"/>
    </row>
    <row r="73" customFormat="false" ht="12.8" hidden="false" customHeight="false" outlineLevel="0" collapsed="false">
      <c r="A73" s="18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22"/>
    </row>
    <row r="74" customFormat="false" ht="12.8" hidden="false" customHeight="false" outlineLevel="0" collapsed="false">
      <c r="A74" s="18"/>
      <c r="B74" s="12"/>
      <c r="C74" s="12"/>
      <c r="D74" s="24" t="s">
        <v>78</v>
      </c>
      <c r="E74" s="60" t="s">
        <v>26</v>
      </c>
      <c r="F74" s="60"/>
      <c r="G74" s="12"/>
      <c r="H74" s="12"/>
      <c r="I74" s="12"/>
      <c r="J74" s="12"/>
      <c r="K74" s="12"/>
      <c r="L74" s="12"/>
      <c r="M74" s="12"/>
      <c r="N74" s="22"/>
    </row>
    <row r="75" customFormat="false" ht="12.8" hidden="false" customHeight="false" outlineLevel="0" collapsed="false">
      <c r="A75" s="18"/>
      <c r="B75" s="12"/>
      <c r="C75" s="12"/>
      <c r="D75" s="24"/>
      <c r="E75" s="12"/>
      <c r="F75" s="12"/>
      <c r="G75" s="12"/>
      <c r="H75" s="12"/>
      <c r="I75" s="12"/>
      <c r="J75" s="12"/>
      <c r="K75" s="12"/>
      <c r="L75" s="12"/>
      <c r="M75" s="12"/>
      <c r="N75" s="22"/>
    </row>
    <row r="76" customFormat="false" ht="12.8" hidden="false" customHeight="false" outlineLevel="0" collapsed="false">
      <c r="A76" s="18"/>
      <c r="B76" s="12"/>
      <c r="C76" s="12"/>
      <c r="D76" s="24" t="s">
        <v>79</v>
      </c>
      <c r="E76" s="60" t="s">
        <v>26</v>
      </c>
      <c r="F76" s="60"/>
      <c r="G76" s="40"/>
      <c r="H76" s="40"/>
      <c r="I76" s="12"/>
      <c r="J76" s="12"/>
      <c r="K76" s="12"/>
      <c r="L76" s="12"/>
      <c r="M76" s="12"/>
      <c r="N76" s="22"/>
    </row>
    <row r="77" customFormat="false" ht="12.8" hidden="false" customHeight="false" outlineLevel="0" collapsed="false">
      <c r="A77" s="18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22"/>
    </row>
    <row r="78" customFormat="false" ht="28.35" hidden="false" customHeight="true" outlineLevel="0" collapsed="false">
      <c r="A78" s="18"/>
      <c r="B78" s="62" t="s">
        <v>82</v>
      </c>
      <c r="C78" s="62"/>
      <c r="D78" s="52"/>
      <c r="E78" s="42" t="s">
        <v>82</v>
      </c>
      <c r="F78" s="42"/>
      <c r="G78" s="42"/>
      <c r="H78" s="42"/>
      <c r="I78" s="42"/>
      <c r="J78" s="42"/>
      <c r="K78" s="42"/>
      <c r="L78" s="42"/>
      <c r="M78" s="42"/>
      <c r="N78" s="22"/>
    </row>
    <row r="79" customFormat="false" ht="12.8" hidden="false" customHeight="false" outlineLevel="0" collapsed="false">
      <c r="A79" s="18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22"/>
    </row>
    <row r="80" customFormat="false" ht="24.05" hidden="false" customHeight="true" outlineLevel="0" collapsed="false">
      <c r="A80" s="18"/>
      <c r="B80" s="62" t="s">
        <v>83</v>
      </c>
      <c r="C80" s="62"/>
      <c r="D80" s="24"/>
      <c r="E80" s="60" t="s">
        <v>26</v>
      </c>
      <c r="F80" s="60"/>
      <c r="G80" s="27" t="str">
        <f aca="false">IF(E80&lt;&gt;"00.00.0000",CONCATENATE("   ",TEXT(E80,"DDDD")," до 23:59:59"),"    до 23:59:59")</f>
        <v>    до 23:59:59</v>
      </c>
      <c r="H80" s="27"/>
      <c r="I80" s="12"/>
      <c r="J80" s="63" t="s">
        <v>84</v>
      </c>
      <c r="K80" s="64" t="n">
        <v>0.0625</v>
      </c>
      <c r="L80" s="65" t="s">
        <v>85</v>
      </c>
      <c r="M80" s="64" t="n">
        <v>0.0208333333333333</v>
      </c>
      <c r="N80" s="22"/>
    </row>
    <row r="81" customFormat="false" ht="12.8" hidden="false" customHeight="false" outlineLevel="0" collapsed="false">
      <c r="A81" s="44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7"/>
    </row>
    <row r="82" customFormat="false" ht="12.8" hidden="false" customHeight="false" outlineLevel="0" collapsed="false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8"/>
    </row>
    <row r="83" customFormat="false" ht="12.8" hidden="false" customHeight="false" outlineLevel="0" collapsed="false">
      <c r="A83" s="69"/>
      <c r="B83" s="70" t="s">
        <v>86</v>
      </c>
      <c r="C83" s="71"/>
      <c r="D83" s="71"/>
      <c r="E83" s="71"/>
      <c r="F83" s="71"/>
      <c r="G83" s="71"/>
      <c r="H83" s="71"/>
      <c r="I83" s="72" t="s">
        <v>87</v>
      </c>
      <c r="J83" s="73" t="s">
        <v>88</v>
      </c>
      <c r="K83" s="73"/>
      <c r="L83" s="73"/>
      <c r="M83" s="73"/>
      <c r="N83" s="74"/>
    </row>
    <row r="84" customFormat="false" ht="12.8" hidden="false" customHeight="false" outlineLevel="0" collapsed="false">
      <c r="A84" s="18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22"/>
    </row>
    <row r="85" customFormat="false" ht="58.9" hidden="false" customHeight="true" outlineLevel="0" collapsed="false">
      <c r="A85" s="18"/>
      <c r="B85" s="12"/>
      <c r="C85" s="12"/>
      <c r="D85" s="52" t="s">
        <v>89</v>
      </c>
      <c r="E85" s="75" t="s">
        <v>90</v>
      </c>
      <c r="F85" s="75"/>
      <c r="G85" s="75"/>
      <c r="H85" s="75"/>
      <c r="I85" s="75"/>
      <c r="J85" s="75"/>
      <c r="K85" s="75"/>
      <c r="L85" s="75"/>
      <c r="M85" s="75"/>
      <c r="N85" s="22"/>
    </row>
    <row r="86" customFormat="false" ht="12.8" hidden="false" customHeight="false" outlineLevel="0" collapsed="false">
      <c r="A86" s="18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4"/>
    </row>
    <row r="87" customFormat="false" ht="12.8" hidden="false" customHeight="false" outlineLevel="0" collapsed="false">
      <c r="A87" s="18"/>
      <c r="B87" s="70" t="s">
        <v>91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4"/>
    </row>
    <row r="88" customFormat="false" ht="12.8" hidden="false" customHeight="false" outlineLevel="0" collapsed="false">
      <c r="A88" s="69"/>
      <c r="B88" s="71"/>
      <c r="C88" s="71"/>
      <c r="D88" s="71"/>
      <c r="E88" s="76" t="s">
        <v>92</v>
      </c>
      <c r="F88" s="76"/>
      <c r="G88" s="76"/>
      <c r="H88" s="76"/>
      <c r="I88" s="77" t="s">
        <v>93</v>
      </c>
      <c r="J88" s="77"/>
      <c r="K88" s="71"/>
      <c r="L88" s="71"/>
      <c r="M88" s="71"/>
      <c r="N88" s="74"/>
    </row>
    <row r="89" customFormat="false" ht="18.7" hidden="false" customHeight="true" outlineLevel="0" collapsed="false">
      <c r="A89" s="18"/>
      <c r="B89" s="71"/>
      <c r="C89" s="71"/>
      <c r="D89" s="78" t="s">
        <v>94</v>
      </c>
      <c r="E89" s="25" t="s">
        <v>95</v>
      </c>
      <c r="F89" s="25"/>
      <c r="G89" s="71"/>
      <c r="H89" s="79"/>
      <c r="I89" s="80" t="s">
        <v>96</v>
      </c>
      <c r="J89" s="80"/>
      <c r="K89" s="71"/>
      <c r="L89" s="71"/>
      <c r="M89" s="71"/>
      <c r="N89" s="22"/>
    </row>
    <row r="90" customFormat="false" ht="12.8" hidden="false" customHeight="false" outlineLevel="0" collapsed="false">
      <c r="A90" s="81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3"/>
    </row>
    <row r="91" customFormat="false" ht="21.35" hidden="false" customHeight="true" outlineLevel="0" collapsed="false">
      <c r="A91" s="18"/>
      <c r="B91" s="51" t="str">
        <f aca="false">IF(H89&lt;&gt;"",CONCATENATE(I89,". Руководство жюри фестиваля"),"")</f>
        <v/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22"/>
    </row>
    <row r="92" customFormat="false" ht="12.8" hidden="false" customHeight="false" outlineLevel="0" collapsed="false">
      <c r="A92" s="18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22"/>
    </row>
    <row r="93" customFormat="false" ht="12.8" hidden="false" customHeight="false" outlineLevel="0" collapsed="false">
      <c r="A93" s="18"/>
      <c r="B93" s="12"/>
      <c r="C93" s="52" t="str">
        <f aca="false">IF(H89&lt;&gt;"","Председатель жюри","")</f>
        <v/>
      </c>
      <c r="D93" s="53"/>
      <c r="E93" s="33" t="s">
        <v>65</v>
      </c>
      <c r="F93" s="33"/>
      <c r="G93" s="12"/>
      <c r="H93" s="56" t="str">
        <f aca="false">IF(ISNA(Рабочий!$J37),"Проверьте,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поле",Рабочий!$K37)</f>
        <v>  </v>
      </c>
      <c r="I93" s="56"/>
      <c r="J93" s="56"/>
      <c r="K93" s="56"/>
      <c r="L93" s="56"/>
      <c r="M93" s="56"/>
      <c r="N93" s="22"/>
    </row>
    <row r="94" customFormat="false" ht="42.5" hidden="false" customHeight="true" outlineLevel="0" collapsed="false">
      <c r="A94" s="18"/>
      <c r="B94" s="12"/>
      <c r="C94" s="55"/>
      <c r="D94" s="52"/>
      <c r="E94" s="12"/>
      <c r="F94" s="12"/>
      <c r="G94" s="12"/>
      <c r="H94" s="56"/>
      <c r="I94" s="56"/>
      <c r="J94" s="56"/>
      <c r="K94" s="56"/>
      <c r="L94" s="56"/>
      <c r="M94" s="56"/>
      <c r="N94" s="22"/>
    </row>
    <row r="95" customFormat="false" ht="12.8" hidden="false" customHeight="false" outlineLevel="0" collapsed="false">
      <c r="A95" s="18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22"/>
    </row>
    <row r="96" customFormat="false" ht="12.8" hidden="false" customHeight="false" outlineLevel="0" collapsed="false">
      <c r="A96" s="18"/>
      <c r="B96" s="12"/>
      <c r="C96" s="52" t="str">
        <f aca="false">IF(H89&lt;&gt;"","Заместитель председателя жюри","")</f>
        <v/>
      </c>
      <c r="D96" s="53"/>
      <c r="E96" s="33" t="s">
        <v>65</v>
      </c>
      <c r="F96" s="33"/>
      <c r="G96" s="12"/>
      <c r="H96" s="56" t="str">
        <f aca="false">IF(ISNA(Рабочий!$J40),"Проверьте,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поле",Рабочий!$K40)</f>
        <v>  </v>
      </c>
      <c r="I96" s="56"/>
      <c r="J96" s="56"/>
      <c r="K96" s="56"/>
      <c r="L96" s="56"/>
      <c r="M96" s="56"/>
      <c r="N96" s="22"/>
    </row>
    <row r="97" customFormat="false" ht="42.5" hidden="false" customHeight="true" outlineLevel="0" collapsed="false">
      <c r="A97" s="18"/>
      <c r="B97" s="12"/>
      <c r="C97" s="55"/>
      <c r="D97" s="52"/>
      <c r="E97" s="12"/>
      <c r="F97" s="12"/>
      <c r="G97" s="12"/>
      <c r="H97" s="56"/>
      <c r="I97" s="56"/>
      <c r="J97" s="56"/>
      <c r="K97" s="56"/>
      <c r="L97" s="56"/>
      <c r="M97" s="56"/>
      <c r="N97" s="22"/>
    </row>
    <row r="98" customFormat="false" ht="12.8" hidden="false" customHeight="false" outlineLevel="0" collapsed="false">
      <c r="A98" s="18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22"/>
    </row>
    <row r="99" customFormat="false" ht="12.8" hidden="false" customHeight="false" outlineLevel="0" collapsed="false">
      <c r="A99" s="18"/>
      <c r="B99" s="12"/>
      <c r="C99" s="52" t="str">
        <f aca="false">IF(H89&lt;&gt;"","Заместитель председателя жюри","")</f>
        <v/>
      </c>
      <c r="D99" s="53"/>
      <c r="E99" s="33" t="s">
        <v>65</v>
      </c>
      <c r="F99" s="33"/>
      <c r="G99" s="12"/>
      <c r="H99" s="56" t="str">
        <f aca="false">IF(ISNA(Рабочий!$J43),"Проверьте,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поле",Рабочий!$K43)</f>
        <v>  </v>
      </c>
      <c r="I99" s="56"/>
      <c r="J99" s="56"/>
      <c r="K99" s="56"/>
      <c r="L99" s="56"/>
      <c r="M99" s="56"/>
      <c r="N99" s="22"/>
    </row>
    <row r="100" customFormat="false" ht="42.5" hidden="false" customHeight="true" outlineLevel="0" collapsed="false">
      <c r="A100" s="18"/>
      <c r="B100" s="12"/>
      <c r="C100" s="55"/>
      <c r="D100" s="52"/>
      <c r="E100" s="12"/>
      <c r="F100" s="12"/>
      <c r="G100" s="12"/>
      <c r="H100" s="56"/>
      <c r="I100" s="56"/>
      <c r="J100" s="56"/>
      <c r="K100" s="56"/>
      <c r="L100" s="56"/>
      <c r="M100" s="56"/>
      <c r="N100" s="22"/>
    </row>
    <row r="101" customFormat="false" ht="12.8" hidden="false" customHeight="false" outlineLevel="0" collapsed="false">
      <c r="A101" s="18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22"/>
    </row>
    <row r="102" customFormat="false" ht="12.8" hidden="false" customHeight="false" outlineLevel="0" collapsed="false">
      <c r="A102" s="18"/>
      <c r="B102" s="12"/>
      <c r="C102" s="52" t="str">
        <f aca="false">IF(H89&lt;&gt;"","Главный секретарь","")</f>
        <v/>
      </c>
      <c r="D102" s="53"/>
      <c r="E102" s="33" t="s">
        <v>65</v>
      </c>
      <c r="F102" s="33"/>
      <c r="G102" s="12"/>
      <c r="H102" s="56" t="str">
        <f aca="false">IF(ISNA(Рабочий!$J46),"Проверьте,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поле",Рабочий!$K46)</f>
        <v>  </v>
      </c>
      <c r="I102" s="56"/>
      <c r="J102" s="56"/>
      <c r="K102" s="56"/>
      <c r="L102" s="56"/>
      <c r="M102" s="56"/>
      <c r="N102" s="22"/>
    </row>
    <row r="103" customFormat="false" ht="42.5" hidden="false" customHeight="true" outlineLevel="0" collapsed="false">
      <c r="A103" s="18"/>
      <c r="B103" s="12"/>
      <c r="C103" s="55"/>
      <c r="D103" s="52"/>
      <c r="E103" s="12"/>
      <c r="F103" s="12"/>
      <c r="G103" s="12"/>
      <c r="H103" s="56"/>
      <c r="I103" s="56"/>
      <c r="J103" s="56"/>
      <c r="K103" s="56"/>
      <c r="L103" s="56"/>
      <c r="M103" s="56"/>
      <c r="N103" s="22"/>
    </row>
    <row r="104" customFormat="false" ht="12.8" hidden="false" customHeight="false" outlineLevel="0" collapsed="false">
      <c r="A104" s="44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7"/>
    </row>
  </sheetData>
  <sheetProtection sheet="true" password="8d9c" objects="true" scenarios="true" selectLockedCells="true"/>
  <mergeCells count="65">
    <mergeCell ref="B1:N1"/>
    <mergeCell ref="J4:M4"/>
    <mergeCell ref="N4:N5"/>
    <mergeCell ref="J5:M5"/>
    <mergeCell ref="C6:J6"/>
    <mergeCell ref="C7:I7"/>
    <mergeCell ref="L7:M7"/>
    <mergeCell ref="C8:I8"/>
    <mergeCell ref="L8:M8"/>
    <mergeCell ref="C9:I9"/>
    <mergeCell ref="C10:I10"/>
    <mergeCell ref="C11:J11"/>
    <mergeCell ref="C12:I12"/>
    <mergeCell ref="C13:I13"/>
    <mergeCell ref="F15:K15"/>
    <mergeCell ref="C20:D20"/>
    <mergeCell ref="G20:I20"/>
    <mergeCell ref="L20:M20"/>
    <mergeCell ref="C22:I22"/>
    <mergeCell ref="L22:M22"/>
    <mergeCell ref="C24:M26"/>
    <mergeCell ref="K29:M29"/>
    <mergeCell ref="C31:F31"/>
    <mergeCell ref="K31:M31"/>
    <mergeCell ref="C33:M33"/>
    <mergeCell ref="E38:F38"/>
    <mergeCell ref="H38:M39"/>
    <mergeCell ref="E41:F41"/>
    <mergeCell ref="H41:M42"/>
    <mergeCell ref="E44:F44"/>
    <mergeCell ref="H44:M45"/>
    <mergeCell ref="E47:F47"/>
    <mergeCell ref="H47:M48"/>
    <mergeCell ref="B50:C51"/>
    <mergeCell ref="E50:F50"/>
    <mergeCell ref="H50:M51"/>
    <mergeCell ref="E53:F53"/>
    <mergeCell ref="H53:M54"/>
    <mergeCell ref="E56:F56"/>
    <mergeCell ref="H56:M57"/>
    <mergeCell ref="E62:M62"/>
    <mergeCell ref="E64:M64"/>
    <mergeCell ref="E66:F66"/>
    <mergeCell ref="K66:L66"/>
    <mergeCell ref="E69:G69"/>
    <mergeCell ref="H69:M69"/>
    <mergeCell ref="E74:F74"/>
    <mergeCell ref="E76:F76"/>
    <mergeCell ref="B78:C78"/>
    <mergeCell ref="E78:M78"/>
    <mergeCell ref="B80:C80"/>
    <mergeCell ref="E80:F80"/>
    <mergeCell ref="J83:M83"/>
    <mergeCell ref="E85:M85"/>
    <mergeCell ref="I88:J88"/>
    <mergeCell ref="E89:F89"/>
    <mergeCell ref="I89:J89"/>
    <mergeCell ref="E93:F93"/>
    <mergeCell ref="H93:M94"/>
    <mergeCell ref="E96:F96"/>
    <mergeCell ref="H96:M97"/>
    <mergeCell ref="E99:F99"/>
    <mergeCell ref="H99:M100"/>
    <mergeCell ref="E102:F102"/>
    <mergeCell ref="H102:M103"/>
  </mergeCells>
  <conditionalFormatting sqref="K31 E69 J83">
    <cfRule type="cellIs" priority="2" operator="equal" aboveAverage="0" equalAverage="0" bottom="0" percent="0" rank="0" text="" dxfId="0">
      <formula>"Фамилия Имя"</formula>
    </cfRule>
  </conditionalFormatting>
  <conditionalFormatting sqref="C33">
    <cfRule type="cellIs" priority="3" operator="equal" aboveAverage="0" equalAverage="0" bottom="0" percent="0" rank="0" text="" dxfId="0">
      <formula>"электронная почта: mail@mail.ru, телефон: +7 (000) 000-00-00"</formula>
    </cfRule>
  </conditionalFormatting>
  <conditionalFormatting sqref="C31">
    <cfRule type="cellIs" priority="4" operator="equal" aboveAverage="0" equalAverage="0" bottom="0" percent="0" rank="0" text="" dxfId="0">
      <formula>"например: ТК «Вдохновение»"</formula>
    </cfRule>
  </conditionalFormatting>
  <conditionalFormatting sqref="J4">
    <cfRule type="cellIs" priority="5" operator="equal" aboveAverage="0" equalAverage="0" bottom="0" percent="0" rank="0" text="" dxfId="0">
      <formula>"Например: НТС, ОФСТ, РО Орловской области"</formula>
    </cfRule>
  </conditionalFormatting>
  <conditionalFormatting sqref="E38 E41 E44 E47 E50 E53 E56">
    <cfRule type="cellIs" priority="6" operator="equal" aboveAverage="0" equalAverage="0" bottom="0" percent="0" rank="0" text="" dxfId="1">
      <formula>"Фамилия Имя"</formula>
    </cfRule>
    <cfRule type="expression" priority="7" aboveAverage="0" equalAverage="0" bottom="0" percent="0" rank="0" text="" dxfId="2">
      <formula>ISNA(Рабочий!$M38)</formula>
    </cfRule>
  </conditionalFormatting>
  <conditionalFormatting sqref="H38 H41 H44 H50 H47 H53 H56">
    <cfRule type="expression" priority="8" aboveAverage="0" equalAverage="0" bottom="0" percent="0" rank="0" text="" dxfId="3">
      <formula>ISNA(Рабочий!$J1)</formula>
    </cfRule>
    <cfRule type="expression" priority="9" aboveAverage="0" equalAverage="0" bottom="0" percent="0" rank="0" text="" dxfId="4">
      <formula>Рабочий!$J1&gt;1</formula>
    </cfRule>
  </conditionalFormatting>
  <conditionalFormatting sqref="E80 C4 E66 K66 E74 E76">
    <cfRule type="cellIs" priority="10" operator="equal" aboveAverage="0" equalAverage="0" bottom="0" percent="0" rank="0" text="" dxfId="1">
      <formula>"00.00.0000"</formula>
    </cfRule>
  </conditionalFormatting>
  <conditionalFormatting sqref="I89">
    <cfRule type="expression" priority="11" aboveAverage="0" equalAverage="0" bottom="0" percent="0" rank="0" text="" dxfId="5">
      <formula>H89&lt;&gt;""</formula>
    </cfRule>
  </conditionalFormatting>
  <conditionalFormatting sqref="H69">
    <cfRule type="expression" priority="12" aboveAverage="0" equalAverage="0" bottom="0" percent="0" rank="0" text="" dxfId="6">
      <formula>ISNA(Рабочий!$R$38)</formula>
    </cfRule>
    <cfRule type="expression" priority="13" aboveAverage="0" equalAverage="0" bottom="0" percent="0" rank="0" text="" dxfId="7">
      <formula>Рабочий!$R$38&gt;1</formula>
    </cfRule>
  </conditionalFormatting>
  <conditionalFormatting sqref="J7:J10">
    <cfRule type="expression" priority="14" aboveAverage="0" equalAverage="0" bottom="0" percent="0" rank="0" text="" dxfId="8">
      <formula>COUNTBLANK($J$7:$J$10)&lt;&gt;3</formula>
    </cfRule>
  </conditionalFormatting>
  <conditionalFormatting sqref="E85">
    <cfRule type="cellIs" priority="15" operator="equal" aboveAverage="0" equalAverage="0" bottom="0" percent="0" rank="0" text="" dxfId="9">
      <formula>"стоимость участия, билеты сопровождающих"</formula>
    </cfRule>
  </conditionalFormatting>
  <conditionalFormatting sqref="E78">
    <cfRule type="cellIs" priority="16" operator="equal" aboveAverage="0" equalAverage="0" bottom="0" percent="0" rank="0" text="" dxfId="10">
      <formula>"Информация по размещению и бронированию гостиницы"</formula>
    </cfRule>
  </conditionalFormatting>
  <conditionalFormatting sqref="H93 H99 H102 H96">
    <cfRule type="expression" priority="17" aboveAverage="0" equalAverage="0" bottom="0" percent="0" rank="0" text="" dxfId="11">
      <formula>'Общие данные'!$H$89=""</formula>
    </cfRule>
    <cfRule type="expression" priority="18" aboveAverage="0" equalAverage="0" bottom="0" percent="0" rank="0" text="" dxfId="3">
      <formula>ISNA(Рабочий!$J37)</formula>
    </cfRule>
    <cfRule type="expression" priority="19" aboveAverage="0" equalAverage="0" bottom="0" percent="0" rank="0" text="" dxfId="4">
      <formula>Рабочий!$J37&gt;1</formula>
    </cfRule>
  </conditionalFormatting>
  <conditionalFormatting sqref="E93 E96 E99 E102">
    <cfRule type="expression" priority="20" aboveAverage="0" equalAverage="0" bottom="0" percent="0" rank="0" text="" dxfId="11">
      <formula>'Общие данные'!$H$89=""</formula>
    </cfRule>
    <cfRule type="cellIs" priority="21" operator="equal" aboveAverage="0" equalAverage="0" bottom="0" percent="0" rank="0" text="" dxfId="1">
      <formula>"Фамилия Имя"</formula>
    </cfRule>
    <cfRule type="expression" priority="22" aboveAverage="0" equalAverage="0" bottom="0" percent="0" rank="0" text="" dxfId="2">
      <formula>ISNA(Рабочий!$M78)</formula>
    </cfRule>
  </conditionalFormatting>
  <conditionalFormatting sqref="A91:N104">
    <cfRule type="expression" priority="23" aboveAverage="0" equalAverage="0" bottom="0" percent="0" rank="0" text="" dxfId="11">
      <formula>'Общие данные'!$H$89=""</formula>
    </cfRule>
  </conditionalFormatting>
  <conditionalFormatting sqref="L7">
    <cfRule type="expression" priority="24" aboveAverage="0" equalAverage="0" bottom="0" percent="0" rank="0" text="" dxfId="12">
      <formula>AND(COUNTBLANK('Общие данные'!$J$7:$J$10)=3,CONCATENATE($J$8,$J$9,$J$10)&lt;&gt;"")</formula>
    </cfRule>
  </conditionalFormatting>
  <conditionalFormatting sqref="L8">
    <cfRule type="expression" priority="25" aboveAverage="0" equalAverage="0" bottom="0" percent="0" rank="0" text="" dxfId="13">
      <formula>AND(COUNTBLANK('Общие данные'!$J$7:$J$10)=3,CONCATENATE('Общие данные'!$J$9,'Общие данные'!$J$10)&lt;&gt;"")</formula>
    </cfRule>
  </conditionalFormatting>
  <conditionalFormatting sqref="L11">
    <cfRule type="expression" priority="26" aboveAverage="0" equalAverage="0" bottom="0" percent="0" rank="0" text="" dxfId="14">
      <formula>AND(COUNTBLANK('Общие данные'!$J$7:$J$10)=3,$J$8&lt;&gt;"")</formula>
    </cfRule>
  </conditionalFormatting>
  <conditionalFormatting sqref="L9:L10">
    <cfRule type="expression" priority="27" aboveAverage="0" equalAverage="0" bottom="0" percent="0" rank="0" text="" dxfId="14">
      <formula>AND(COUNTBLANK('Общие данные'!$J$7:$J$10)=3,CONCATENATE('Общие данные'!$J$9,'Общие данные'!$J$10)&lt;&gt;"")</formula>
    </cfRule>
  </conditionalFormatting>
  <conditionalFormatting sqref="M9:M10">
    <cfRule type="expression" priority="28" aboveAverage="0" equalAverage="0" bottom="0" percent="0" rank="0" text="" dxfId="15">
      <formula>AND(COUNTBLANK('Общие данные'!$J$7:$J$10)=3,CONCATENATE('Общие данные'!$J$9,'Общие данные'!$J$10)&lt;&gt;"")</formula>
    </cfRule>
  </conditionalFormatting>
  <conditionalFormatting sqref="K29">
    <cfRule type="cellIs" priority="29" operator="equal" aboveAverage="0" equalAverage="0" bottom="0" percent="0" rank="0" text="" dxfId="16">
      <formula>"например: РО города Севастополя"</formula>
    </cfRule>
  </conditionalFormatting>
  <conditionalFormatting sqref="M11">
    <cfRule type="expression" priority="30" aboveAverage="0" equalAverage="0" bottom="0" percent="0" rank="0" text="" dxfId="17">
      <formula>AND(COUNTBLANK('Общие данные'!$J$7:$J$10)=3,$J$8&lt;&gt;"")</formula>
    </cfRule>
  </conditionalFormatting>
  <conditionalFormatting sqref="J5">
    <cfRule type="cellIs" priority="31" operator="equal" aboveAverage="0" equalAverage="0" bottom="0" percent="0" rank="0" text="" dxfId="18">
      <formula>"Например: https://rdu.ru"</formula>
    </cfRule>
  </conditionalFormatting>
  <conditionalFormatting sqref="F15">
    <cfRule type="cellIs" priority="32" operator="equal" aboveAverage="0" equalAverage="0" bottom="0" percent="0" rank="0" text="" dxfId="10">
      <formula>"Название фестиваля без кавычек"</formula>
    </cfRule>
  </conditionalFormatting>
  <hyperlinks>
    <hyperlink ref="J83" r:id="rId2" display="https://sait.ru"/>
  </hyperlink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8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D3" activeCellId="0" sqref="D3"/>
    </sheetView>
  </sheetViews>
  <sheetFormatPr defaultColWidth="13.5234375" defaultRowHeight="12.8" customHeight="false" zeroHeight="false" outlineLevelRow="0" outlineLevelCol="0"/>
  <cols>
    <col collapsed="false" customWidth="true" hidden="false" outlineLevel="0" max="1" min="1" style="1" width="5.09"/>
    <col collapsed="false" customWidth="true" hidden="false" outlineLevel="0" max="3" min="3" style="1" width="15.9"/>
    <col collapsed="false" customWidth="true" hidden="false" outlineLevel="0" max="4" min="4" style="1" width="1.51"/>
    <col collapsed="false" customWidth="true" hidden="false" outlineLevel="0" max="5" min="5" style="1" width="40.43"/>
    <col collapsed="false" customWidth="true" hidden="false" outlineLevel="0" max="6" min="6" style="1" width="51.34"/>
    <col collapsed="false" customWidth="true" hidden="false" outlineLevel="0" max="7" min="7" style="1" width="42.27"/>
    <col collapsed="false" customWidth="true" hidden="false" outlineLevel="0" max="8" min="8" style="1" width="4.13"/>
    <col collapsed="false" customWidth="true" hidden="false" outlineLevel="0" max="9" min="9" style="1" width="1.16"/>
    <col collapsed="false" customWidth="true" hidden="false" outlineLevel="0" max="10" min="10" style="1" width="0.83"/>
    <col collapsed="false" customWidth="true" hidden="true" outlineLevel="0" max="12" min="12" style="1" width="11.81"/>
    <col collapsed="false" customWidth="true" hidden="false" outlineLevel="0" max="16384" min="16381" style="1" width="11.53"/>
  </cols>
  <sheetData>
    <row r="1" customFormat="false" ht="12.8" hidden="false" customHeight="false" outlineLevel="0" collapsed="false">
      <c r="A1" s="14"/>
      <c r="B1" s="16"/>
      <c r="C1" s="16"/>
      <c r="D1" s="16"/>
      <c r="E1" s="16"/>
      <c r="F1" s="16"/>
      <c r="G1" s="16"/>
      <c r="H1" s="16"/>
      <c r="I1" s="16"/>
      <c r="J1" s="17"/>
      <c r="K1" s="1"/>
      <c r="L1" s="84"/>
    </row>
    <row r="2" customFormat="false" ht="12.8" hidden="false" customHeight="false" outlineLevel="0" collapsed="false">
      <c r="A2" s="18"/>
      <c r="B2" s="12"/>
      <c r="C2" s="12"/>
      <c r="D2" s="24" t="s">
        <v>97</v>
      </c>
      <c r="E2" s="85" t="s">
        <v>98</v>
      </c>
      <c r="F2" s="85"/>
      <c r="G2" s="24" t="s">
        <v>99</v>
      </c>
      <c r="H2" s="33"/>
      <c r="I2" s="12"/>
      <c r="J2" s="22"/>
      <c r="K2" s="1"/>
      <c r="L2" s="84"/>
    </row>
    <row r="3" customFormat="false" ht="12.8" hidden="false" customHeight="false" outlineLevel="0" collapsed="false">
      <c r="A3" s="44"/>
      <c r="B3" s="46"/>
      <c r="C3" s="46"/>
      <c r="D3" s="46"/>
      <c r="E3" s="46"/>
      <c r="F3" s="46"/>
      <c r="G3" s="46"/>
      <c r="H3" s="46"/>
      <c r="I3" s="46"/>
      <c r="J3" s="47"/>
      <c r="K3" s="1"/>
      <c r="L3" s="84"/>
    </row>
    <row r="4" customFormat="false" ht="12.8" hidden="false" customHeight="false" outlineLevel="0" collapsed="false">
      <c r="A4" s="14"/>
      <c r="B4" s="16"/>
      <c r="C4" s="16"/>
      <c r="D4" s="16"/>
      <c r="E4" s="16"/>
      <c r="F4" s="16"/>
      <c r="G4" s="16"/>
      <c r="H4" s="16"/>
      <c r="I4" s="16"/>
      <c r="J4" s="17"/>
      <c r="K4" s="1"/>
      <c r="L4" s="84"/>
    </row>
    <row r="5" customFormat="false" ht="24.05" hidden="false" customHeight="true" outlineLevel="0" collapsed="false">
      <c r="A5" s="18"/>
      <c r="B5" s="86" t="s">
        <v>100</v>
      </c>
      <c r="C5" s="86"/>
      <c r="D5" s="86"/>
      <c r="E5" s="86"/>
      <c r="F5" s="86"/>
      <c r="G5" s="86"/>
      <c r="H5" s="12"/>
      <c r="I5" s="12"/>
      <c r="J5" s="22"/>
      <c r="K5" s="1"/>
      <c r="L5" s="84"/>
    </row>
    <row r="6" customFormat="false" ht="12.8" hidden="false" customHeight="false" outlineLevel="0" collapsed="false">
      <c r="A6" s="18"/>
      <c r="B6" s="12"/>
      <c r="C6" s="12"/>
      <c r="D6" s="12"/>
      <c r="E6" s="12"/>
      <c r="F6" s="12"/>
      <c r="G6" s="12"/>
      <c r="H6" s="12"/>
      <c r="I6" s="12"/>
      <c r="J6" s="22"/>
      <c r="K6" s="1"/>
      <c r="L6" s="84"/>
    </row>
    <row r="7" customFormat="false" ht="13.4" hidden="false" customHeight="true" outlineLevel="0" collapsed="false">
      <c r="A7" s="87"/>
      <c r="B7" s="12"/>
      <c r="C7" s="12"/>
      <c r="D7" s="12"/>
      <c r="E7" s="12"/>
      <c r="F7" s="12"/>
      <c r="G7" s="12"/>
      <c r="H7" s="12"/>
      <c r="I7" s="12"/>
      <c r="J7" s="22"/>
      <c r="K7" s="1"/>
      <c r="L7" s="84"/>
    </row>
    <row r="8" customFormat="false" ht="16.95" hidden="false" customHeight="true" outlineLevel="0" collapsed="false">
      <c r="A8" s="87"/>
      <c r="B8" s="12"/>
      <c r="C8" s="12"/>
      <c r="D8" s="12"/>
      <c r="E8" s="24" t="s">
        <v>101</v>
      </c>
      <c r="F8" s="88"/>
      <c r="G8" s="12"/>
      <c r="H8" s="12"/>
      <c r="I8" s="12"/>
      <c r="J8" s="22"/>
      <c r="K8" s="1"/>
      <c r="L8" s="84"/>
    </row>
    <row r="9" customFormat="false" ht="17" hidden="false" customHeight="true" outlineLevel="0" collapsed="false">
      <c r="A9" s="87"/>
      <c r="B9" s="12"/>
      <c r="C9" s="12"/>
      <c r="D9" s="12"/>
      <c r="E9" s="24" t="s">
        <v>102</v>
      </c>
      <c r="F9" s="88"/>
      <c r="G9" s="12"/>
      <c r="H9" s="12"/>
      <c r="I9" s="12"/>
      <c r="J9" s="22"/>
      <c r="K9" s="1"/>
      <c r="L9" s="1" t="s">
        <v>103</v>
      </c>
    </row>
    <row r="10" customFormat="false" ht="17" hidden="false" customHeight="true" outlineLevel="0" collapsed="false">
      <c r="A10" s="87"/>
      <c r="B10" s="12"/>
      <c r="C10" s="12"/>
      <c r="D10" s="12"/>
      <c r="E10" s="24" t="s">
        <v>104</v>
      </c>
      <c r="F10" s="88"/>
      <c r="G10" s="12"/>
      <c r="H10" s="12"/>
      <c r="I10" s="12"/>
      <c r="J10" s="22"/>
      <c r="K10" s="1"/>
      <c r="L10" s="1" t="s">
        <v>105</v>
      </c>
    </row>
    <row r="11" customFormat="false" ht="17" hidden="false" customHeight="true" outlineLevel="0" collapsed="false">
      <c r="A11" s="87"/>
      <c r="B11" s="12"/>
      <c r="C11" s="12"/>
      <c r="D11" s="12"/>
      <c r="E11" s="24" t="s">
        <v>106</v>
      </c>
      <c r="F11" s="88"/>
      <c r="G11" s="12"/>
      <c r="H11" s="12"/>
      <c r="I11" s="12"/>
      <c r="J11" s="22"/>
      <c r="K11" s="1"/>
      <c r="L11" s="1" t="s">
        <v>107</v>
      </c>
    </row>
    <row r="12" customFormat="false" ht="17" hidden="false" customHeight="true" outlineLevel="0" collapsed="false">
      <c r="A12" s="87"/>
      <c r="B12" s="12"/>
      <c r="C12" s="12"/>
      <c r="D12" s="12"/>
      <c r="E12" s="24" t="s">
        <v>108</v>
      </c>
      <c r="F12" s="88"/>
      <c r="G12" s="12"/>
      <c r="H12" s="12"/>
      <c r="I12" s="12"/>
      <c r="J12" s="22"/>
      <c r="K12" s="1"/>
      <c r="L12" s="1" t="s">
        <v>109</v>
      </c>
    </row>
    <row r="13" customFormat="false" ht="17" hidden="false" customHeight="true" outlineLevel="0" collapsed="false">
      <c r="A13" s="87"/>
      <c r="B13" s="12"/>
      <c r="C13" s="12"/>
      <c r="D13" s="12"/>
      <c r="E13" s="24" t="s">
        <v>110</v>
      </c>
      <c r="F13" s="88"/>
      <c r="G13" s="12"/>
      <c r="H13" s="12"/>
      <c r="I13" s="12"/>
      <c r="J13" s="22"/>
      <c r="K13" s="1"/>
      <c r="L13" s="1" t="s">
        <v>111</v>
      </c>
    </row>
    <row r="14" customFormat="false" ht="17" hidden="false" customHeight="true" outlineLevel="0" collapsed="false">
      <c r="A14" s="87"/>
      <c r="B14" s="12"/>
      <c r="C14" s="12"/>
      <c r="D14" s="12"/>
      <c r="E14" s="24" t="s">
        <v>112</v>
      </c>
      <c r="F14" s="88"/>
      <c r="G14" s="12"/>
      <c r="H14" s="12"/>
      <c r="I14" s="12"/>
      <c r="J14" s="22"/>
      <c r="K14" s="1"/>
      <c r="L14" s="1" t="s">
        <v>111</v>
      </c>
    </row>
    <row r="15" customFormat="false" ht="17" hidden="false" customHeight="true" outlineLevel="0" collapsed="false">
      <c r="A15" s="87"/>
      <c r="B15" s="12"/>
      <c r="C15" s="12"/>
      <c r="D15" s="12"/>
      <c r="E15" s="24" t="s">
        <v>113</v>
      </c>
      <c r="F15" s="88"/>
      <c r="G15" s="12"/>
      <c r="H15" s="12"/>
      <c r="I15" s="12"/>
      <c r="J15" s="22"/>
      <c r="K15" s="1"/>
      <c r="L15" s="1" t="s">
        <v>111</v>
      </c>
    </row>
    <row r="16" customFormat="false" ht="17" hidden="false" customHeight="true" outlineLevel="0" collapsed="false">
      <c r="A16" s="18"/>
      <c r="B16" s="12"/>
      <c r="C16" s="12"/>
      <c r="D16" s="12"/>
      <c r="E16" s="12"/>
      <c r="F16" s="12"/>
      <c r="G16" s="12"/>
      <c r="H16" s="12"/>
      <c r="I16" s="12"/>
      <c r="J16" s="22"/>
      <c r="K16" s="1"/>
    </row>
    <row r="17" customFormat="false" ht="17" hidden="false" customHeight="true" outlineLevel="0" collapsed="false">
      <c r="A17" s="18"/>
      <c r="B17" s="12"/>
      <c r="C17" s="12"/>
      <c r="D17" s="12"/>
      <c r="E17" s="12"/>
      <c r="F17" s="12"/>
      <c r="G17" s="12"/>
      <c r="H17" s="12"/>
      <c r="I17" s="12"/>
      <c r="J17" s="22"/>
      <c r="K17" s="1"/>
    </row>
    <row r="18" customFormat="false" ht="12.8" hidden="false" customHeight="true" outlineLevel="0" collapsed="false">
      <c r="A18" s="18"/>
      <c r="B18" s="12"/>
      <c r="C18" s="12"/>
      <c r="D18" s="12"/>
      <c r="E18" s="12"/>
      <c r="F18" s="12"/>
      <c r="G18" s="12"/>
      <c r="H18" s="12"/>
      <c r="I18" s="12"/>
      <c r="J18" s="22"/>
      <c r="K18" s="1"/>
    </row>
    <row r="19" customFormat="false" ht="5.65" hidden="false" customHeight="true" outlineLevel="0" collapsed="false">
      <c r="A19" s="18"/>
      <c r="B19" s="12"/>
      <c r="C19" s="12"/>
      <c r="D19" s="12"/>
      <c r="E19" s="12"/>
      <c r="F19" s="12"/>
      <c r="G19" s="12"/>
      <c r="H19" s="12"/>
      <c r="I19" s="12"/>
      <c r="J19" s="22"/>
      <c r="K19" s="1"/>
    </row>
    <row r="20" customFormat="false" ht="5.65" hidden="false" customHeight="true" outlineLevel="0" collapsed="false">
      <c r="A20" s="18"/>
      <c r="B20" s="12"/>
      <c r="C20" s="12"/>
      <c r="D20" s="12"/>
      <c r="E20" s="12"/>
      <c r="F20" s="12"/>
      <c r="G20" s="12"/>
      <c r="H20" s="12"/>
      <c r="I20" s="12"/>
      <c r="J20" s="22"/>
      <c r="K20" s="1"/>
    </row>
    <row r="21" customFormat="false" ht="5.65" hidden="false" customHeight="true" outlineLevel="0" collapsed="false">
      <c r="A21" s="18"/>
      <c r="B21" s="12"/>
      <c r="C21" s="12"/>
      <c r="D21" s="12"/>
      <c r="E21" s="12"/>
      <c r="F21" s="12"/>
      <c r="G21" s="12"/>
      <c r="H21" s="12"/>
      <c r="I21" s="12"/>
      <c r="J21" s="22"/>
      <c r="K21" s="1"/>
    </row>
    <row r="22" customFormat="false" ht="5.65" hidden="false" customHeight="true" outlineLevel="0" collapsed="false">
      <c r="A22" s="18"/>
      <c r="B22" s="12"/>
      <c r="C22" s="12"/>
      <c r="D22" s="12"/>
      <c r="E22" s="12"/>
      <c r="F22" s="12"/>
      <c r="G22" s="12"/>
      <c r="H22" s="12"/>
      <c r="I22" s="12"/>
      <c r="J22" s="22"/>
      <c r="K22" s="1"/>
    </row>
    <row r="23" customFormat="false" ht="12.8" hidden="false" customHeight="false" outlineLevel="0" collapsed="false">
      <c r="A23" s="18"/>
      <c r="B23" s="12"/>
      <c r="C23" s="12"/>
      <c r="D23" s="12"/>
      <c r="E23" s="12"/>
      <c r="F23" s="12"/>
      <c r="G23" s="12"/>
      <c r="H23" s="12"/>
      <c r="I23" s="12"/>
      <c r="J23" s="22"/>
      <c r="K23" s="1"/>
    </row>
    <row r="24" customFormat="false" ht="54.2" hidden="false" customHeight="true" outlineLevel="0" collapsed="false">
      <c r="A24" s="18"/>
      <c r="B24" s="12"/>
      <c r="C24" s="12"/>
      <c r="D24" s="12"/>
      <c r="E24" s="12"/>
      <c r="F24" s="12"/>
      <c r="G24" s="12"/>
      <c r="H24" s="12"/>
      <c r="I24" s="12"/>
      <c r="J24" s="22"/>
      <c r="K24" s="1"/>
    </row>
    <row r="25" customFormat="false" ht="12.8" hidden="false" customHeight="false" outlineLevel="0" collapsed="false">
      <c r="A25" s="44"/>
      <c r="B25" s="46"/>
      <c r="C25" s="46"/>
      <c r="D25" s="89"/>
      <c r="E25" s="90"/>
      <c r="F25" s="46"/>
      <c r="G25" s="46"/>
      <c r="H25" s="46"/>
      <c r="I25" s="46"/>
      <c r="J25" s="47"/>
      <c r="K25" s="1"/>
    </row>
    <row r="26" customFormat="false" ht="12.8" hidden="false" customHeight="false" outlineLevel="0" collapsed="false">
      <c r="K26" s="1"/>
    </row>
    <row r="27" customFormat="false" ht="12.8" hidden="false" customHeight="false" outlineLevel="0" collapsed="false">
      <c r="K27" s="1"/>
    </row>
    <row r="28" customFormat="false" ht="12.8" hidden="false" customHeight="false" outlineLevel="0" collapsed="false">
      <c r="K28" s="1"/>
    </row>
  </sheetData>
  <sheetProtection sheet="true" password="8d9c" objects="true" scenarios="true" selectLockedCells="true"/>
  <mergeCells count="2">
    <mergeCell ref="E2:F2"/>
    <mergeCell ref="B5:G5"/>
  </mergeCells>
  <conditionalFormatting sqref="A4:J25">
    <cfRule type="expression" priority="2" aboveAverage="0" equalAverage="0" bottom="0" percent="0" rank="0" text="" dxfId="19">
      <formula>$H$2&lt;&gt;"+"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L2" activeCellId="0" sqref="L2"/>
    </sheetView>
  </sheetViews>
  <sheetFormatPr defaultColWidth="13.5234375" defaultRowHeight="12.8" customHeight="false" zeroHeight="false" outlineLevelRow="0" outlineLevelCol="0"/>
  <cols>
    <col collapsed="false" customWidth="true" hidden="false" outlineLevel="0" max="1" min="1" style="1" width="5.09"/>
    <col collapsed="false" customWidth="true" hidden="false" outlineLevel="0" max="3" min="3" style="1" width="15.9"/>
    <col collapsed="false" customWidth="true" hidden="false" outlineLevel="0" max="4" min="4" style="1" width="1.51"/>
    <col collapsed="false" customWidth="true" hidden="false" outlineLevel="0" max="5" min="5" style="1" width="37.71"/>
    <col collapsed="false" customWidth="true" hidden="false" outlineLevel="0" max="7" min="7" style="1" width="9.09"/>
    <col collapsed="false" customWidth="true" hidden="false" outlineLevel="0" max="9" min="9" style="1" width="9.09"/>
    <col collapsed="false" customWidth="true" hidden="false" outlineLevel="0" max="11" min="11" style="1" width="9.09"/>
    <col collapsed="false" customWidth="true" hidden="false" outlineLevel="0" max="12" min="12" style="1" width="4.13"/>
    <col collapsed="false" customWidth="true" hidden="false" outlineLevel="0" max="13" min="13" style="1" width="1.16"/>
    <col collapsed="false" customWidth="true" hidden="false" outlineLevel="0" max="14" min="14" style="1" width="0.83"/>
    <col collapsed="false" customWidth="true" hidden="true" outlineLevel="0" max="16" min="16" style="1" width="11.81"/>
  </cols>
  <sheetData>
    <row r="1" customFormat="false" ht="12.8" hidden="false" customHeight="false" outlineLevel="0" collapsed="false">
      <c r="A1" s="14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"/>
      <c r="P1" s="84"/>
    </row>
    <row r="2" customFormat="false" ht="12.8" hidden="false" customHeight="false" outlineLevel="0" collapsed="false">
      <c r="A2" s="18"/>
      <c r="B2" s="12"/>
      <c r="C2" s="12"/>
      <c r="D2" s="24" t="s">
        <v>97</v>
      </c>
      <c r="E2" s="85" t="s">
        <v>114</v>
      </c>
      <c r="F2" s="85"/>
      <c r="G2" s="12"/>
      <c r="H2" s="12"/>
      <c r="I2" s="12"/>
      <c r="J2" s="12"/>
      <c r="K2" s="24" t="s">
        <v>99</v>
      </c>
      <c r="L2" s="33"/>
      <c r="M2" s="12"/>
      <c r="N2" s="22"/>
      <c r="O2" s="1"/>
      <c r="P2" s="84"/>
    </row>
    <row r="3" customFormat="false" ht="12.8" hidden="false" customHeight="false" outlineLevel="0" collapsed="false">
      <c r="A3" s="44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  <c r="O3" s="1"/>
      <c r="P3" s="84"/>
    </row>
    <row r="4" customFormat="false" ht="12.8" hidden="false" customHeight="false" outlineLevel="0" collapsed="false">
      <c r="A4" s="1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"/>
      <c r="P4" s="84"/>
    </row>
    <row r="5" customFormat="false" ht="24.05" hidden="false" customHeight="true" outlineLevel="0" collapsed="false">
      <c r="A5" s="18"/>
      <c r="B5" s="91" t="s">
        <v>115</v>
      </c>
      <c r="C5" s="91"/>
      <c r="D5" s="91"/>
      <c r="E5" s="91"/>
      <c r="F5" s="91"/>
      <c r="G5" s="91"/>
      <c r="H5" s="91"/>
      <c r="I5" s="91"/>
      <c r="J5" s="91"/>
      <c r="K5" s="91"/>
      <c r="L5" s="12"/>
      <c r="M5" s="12"/>
      <c r="N5" s="22"/>
      <c r="O5" s="1"/>
      <c r="P5" s="84"/>
    </row>
    <row r="6" customFormat="false" ht="12.8" hidden="false" customHeight="false" outlineLevel="0" collapsed="false">
      <c r="A6" s="18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  <c r="O6" s="1"/>
      <c r="P6" s="84"/>
    </row>
    <row r="7" customFormat="false" ht="13.4" hidden="false" customHeight="true" outlineLevel="0" collapsed="false">
      <c r="A7" s="87"/>
      <c r="B7" s="92"/>
      <c r="C7" s="93" t="s">
        <v>116</v>
      </c>
      <c r="D7" s="93"/>
      <c r="E7" s="94" t="s">
        <v>117</v>
      </c>
      <c r="F7" s="94" t="s">
        <v>118</v>
      </c>
      <c r="G7" s="94" t="s">
        <v>119</v>
      </c>
      <c r="H7" s="94" t="s">
        <v>120</v>
      </c>
      <c r="I7" s="94" t="s">
        <v>119</v>
      </c>
      <c r="J7" s="94" t="s">
        <v>121</v>
      </c>
      <c r="K7" s="94" t="s">
        <v>122</v>
      </c>
      <c r="L7" s="12"/>
      <c r="M7" s="12"/>
      <c r="N7" s="22"/>
      <c r="O7" s="1"/>
      <c r="P7" s="84"/>
    </row>
    <row r="8" customFormat="false" ht="12.8" hidden="false" customHeight="false" outlineLevel="0" collapsed="false">
      <c r="A8" s="87"/>
      <c r="B8" s="92"/>
      <c r="C8" s="93"/>
      <c r="D8" s="93"/>
      <c r="E8" s="95" t="s">
        <v>123</v>
      </c>
      <c r="F8" s="95" t="s">
        <v>124</v>
      </c>
      <c r="G8" s="95" t="s">
        <v>125</v>
      </c>
      <c r="H8" s="95" t="s">
        <v>124</v>
      </c>
      <c r="I8" s="95" t="s">
        <v>125</v>
      </c>
      <c r="J8" s="95" t="s">
        <v>124</v>
      </c>
      <c r="K8" s="95" t="s">
        <v>126</v>
      </c>
      <c r="L8" s="12"/>
      <c r="M8" s="12"/>
      <c r="N8" s="22"/>
      <c r="O8" s="1"/>
      <c r="P8" s="84"/>
    </row>
    <row r="9" customFormat="false" ht="17" hidden="false" customHeight="true" outlineLevel="0" collapsed="false">
      <c r="A9" s="87"/>
      <c r="B9" s="92" t="str">
        <f aca="false">CONCATENATE(IF(F9&lt;&gt;"",G9,0),IF(H9&lt;&gt;"",I9,0),0)</f>
        <v>110</v>
      </c>
      <c r="C9" s="32" t="s">
        <v>127</v>
      </c>
      <c r="D9" s="32"/>
      <c r="E9" s="96"/>
      <c r="F9" s="33" t="s">
        <v>94</v>
      </c>
      <c r="G9" s="33" t="n">
        <v>1</v>
      </c>
      <c r="H9" s="33" t="s">
        <v>94</v>
      </c>
      <c r="I9" s="33" t="n">
        <v>1</v>
      </c>
      <c r="J9" s="33" t="s">
        <v>94</v>
      </c>
      <c r="K9" s="12"/>
      <c r="L9" s="12"/>
      <c r="M9" s="12"/>
      <c r="N9" s="22"/>
      <c r="O9" s="1"/>
      <c r="P9" s="1" t="s">
        <v>103</v>
      </c>
    </row>
    <row r="10" customFormat="false" ht="17" hidden="false" customHeight="true" outlineLevel="0" collapsed="false">
      <c r="A10" s="87"/>
      <c r="B10" s="92" t="str">
        <f aca="false">CONCATENATE(IF(F10&lt;&gt;"",G10,0),IF(H10&lt;&gt;"",I10,0),0)</f>
        <v>110</v>
      </c>
      <c r="C10" s="32" t="s">
        <v>128</v>
      </c>
      <c r="D10" s="32"/>
      <c r="E10" s="96"/>
      <c r="F10" s="33" t="s">
        <v>94</v>
      </c>
      <c r="G10" s="33" t="n">
        <v>1</v>
      </c>
      <c r="H10" s="33" t="s">
        <v>94</v>
      </c>
      <c r="I10" s="33" t="n">
        <v>1</v>
      </c>
      <c r="J10" s="33" t="s">
        <v>94</v>
      </c>
      <c r="K10" s="33" t="s">
        <v>129</v>
      </c>
      <c r="L10" s="12"/>
      <c r="M10" s="12"/>
      <c r="N10" s="22"/>
      <c r="O10" s="1"/>
      <c r="P10" s="1" t="s">
        <v>105</v>
      </c>
    </row>
    <row r="11" customFormat="false" ht="17" hidden="false" customHeight="true" outlineLevel="0" collapsed="false">
      <c r="A11" s="87"/>
      <c r="B11" s="92" t="str">
        <f aca="false">CONCATENATE(IF(F11&lt;&gt;"",G11,0),IF(H11&lt;&gt;"",I11,0),0)</f>
        <v>110</v>
      </c>
      <c r="C11" s="32" t="s">
        <v>130</v>
      </c>
      <c r="D11" s="32"/>
      <c r="E11" s="96"/>
      <c r="F11" s="33" t="s">
        <v>94</v>
      </c>
      <c r="G11" s="33" t="n">
        <v>1</v>
      </c>
      <c r="H11" s="33" t="s">
        <v>94</v>
      </c>
      <c r="I11" s="33" t="n">
        <v>1</v>
      </c>
      <c r="J11" s="33" t="s">
        <v>94</v>
      </c>
      <c r="K11" s="33" t="s">
        <v>131</v>
      </c>
      <c r="L11" s="12"/>
      <c r="M11" s="12"/>
      <c r="N11" s="22"/>
      <c r="O11" s="1"/>
      <c r="P11" s="1" t="s">
        <v>107</v>
      </c>
    </row>
    <row r="12" customFormat="false" ht="17" hidden="false" customHeight="true" outlineLevel="0" collapsed="false">
      <c r="A12" s="87"/>
      <c r="B12" s="92" t="str">
        <f aca="false">CONCATENATE(IF(F12&lt;&gt;"",G12,0),IF(H12&lt;&gt;"",I12,0),0)</f>
        <v>110</v>
      </c>
      <c r="C12" s="32" t="s">
        <v>132</v>
      </c>
      <c r="D12" s="32"/>
      <c r="E12" s="96"/>
      <c r="F12" s="33" t="s">
        <v>94</v>
      </c>
      <c r="G12" s="33" t="n">
        <v>1</v>
      </c>
      <c r="H12" s="33" t="s">
        <v>94</v>
      </c>
      <c r="I12" s="33" t="n">
        <v>1</v>
      </c>
      <c r="J12" s="33" t="s">
        <v>94</v>
      </c>
      <c r="K12" s="33" t="s">
        <v>133</v>
      </c>
      <c r="L12" s="12"/>
      <c r="M12" s="12"/>
      <c r="N12" s="22"/>
      <c r="O12" s="1"/>
      <c r="P12" s="1" t="s">
        <v>109</v>
      </c>
    </row>
    <row r="13" customFormat="false" ht="17" hidden="false" customHeight="true" outlineLevel="0" collapsed="false">
      <c r="A13" s="87"/>
      <c r="B13" s="92" t="str">
        <f aca="false">CONCATENATE(IF(F13&lt;&gt;"",G13,0),IF(H13&lt;&gt;"",I13,0),0)</f>
        <v>110</v>
      </c>
      <c r="C13" s="32" t="s">
        <v>134</v>
      </c>
      <c r="D13" s="32"/>
      <c r="E13" s="96"/>
      <c r="F13" s="33" t="s">
        <v>94</v>
      </c>
      <c r="G13" s="33" t="n">
        <v>1</v>
      </c>
      <c r="H13" s="33" t="s">
        <v>94</v>
      </c>
      <c r="I13" s="33" t="n">
        <v>1</v>
      </c>
      <c r="J13" s="33" t="s">
        <v>94</v>
      </c>
      <c r="K13" s="33" t="s">
        <v>135</v>
      </c>
      <c r="L13" s="12"/>
      <c r="M13" s="12"/>
      <c r="N13" s="22"/>
      <c r="O13" s="1"/>
      <c r="P13" s="1" t="s">
        <v>111</v>
      </c>
    </row>
    <row r="14" customFormat="false" ht="17" hidden="false" customHeight="true" outlineLevel="0" collapsed="false">
      <c r="A14" s="87"/>
      <c r="B14" s="92" t="str">
        <f aca="false">CONCATENATE(IF(F14&lt;&gt;"",G14,0),IF(H14&lt;&gt;"",I14,0),0)</f>
        <v>110</v>
      </c>
      <c r="C14" s="32" t="s">
        <v>136</v>
      </c>
      <c r="D14" s="32"/>
      <c r="E14" s="96"/>
      <c r="F14" s="33" t="s">
        <v>94</v>
      </c>
      <c r="G14" s="33" t="n">
        <v>1</v>
      </c>
      <c r="H14" s="33" t="s">
        <v>94</v>
      </c>
      <c r="I14" s="33" t="n">
        <v>1</v>
      </c>
      <c r="J14" s="33" t="s">
        <v>94</v>
      </c>
      <c r="K14" s="33" t="s">
        <v>137</v>
      </c>
      <c r="L14" s="12"/>
      <c r="M14" s="12"/>
      <c r="N14" s="22"/>
      <c r="O14" s="1"/>
      <c r="P14" s="1" t="s">
        <v>111</v>
      </c>
    </row>
    <row r="15" customFormat="false" ht="17" hidden="false" customHeight="true" outlineLevel="0" collapsed="false">
      <c r="A15" s="87"/>
      <c r="B15" s="92" t="str">
        <f aca="false">CONCATENATE(IF(F15&lt;&gt;"",G15,0),IF(H15&lt;&gt;"",I15,0),0)</f>
        <v>110</v>
      </c>
      <c r="C15" s="32" t="s">
        <v>138</v>
      </c>
      <c r="D15" s="32"/>
      <c r="E15" s="96"/>
      <c r="F15" s="33" t="s">
        <v>94</v>
      </c>
      <c r="G15" s="33" t="n">
        <v>1</v>
      </c>
      <c r="H15" s="33" t="s">
        <v>94</v>
      </c>
      <c r="I15" s="33" t="n">
        <v>1</v>
      </c>
      <c r="J15" s="33" t="s">
        <v>94</v>
      </c>
      <c r="K15" s="33" t="s">
        <v>139</v>
      </c>
      <c r="L15" s="12"/>
      <c r="M15" s="12"/>
      <c r="N15" s="22"/>
      <c r="O15" s="1"/>
      <c r="P15" s="1" t="s">
        <v>111</v>
      </c>
    </row>
    <row r="16" customFormat="false" ht="17" hidden="false" customHeight="true" outlineLevel="0" collapsed="false">
      <c r="A16" s="18"/>
      <c r="B16" s="12"/>
      <c r="C16" s="97"/>
      <c r="D16" s="24"/>
      <c r="E16" s="40"/>
      <c r="F16" s="92" t="n">
        <f aca="false">COUNTBLANK(F9:F15)</f>
        <v>0</v>
      </c>
      <c r="G16" s="98"/>
      <c r="H16" s="92" t="n">
        <f aca="false">COUNTBLANK(H9:H15)</f>
        <v>0</v>
      </c>
      <c r="I16" s="98"/>
      <c r="J16" s="92" t="n">
        <f aca="false">COUNTBLANK(J9:J15)</f>
        <v>0</v>
      </c>
      <c r="K16" s="40"/>
      <c r="L16" s="12"/>
      <c r="M16" s="12"/>
      <c r="N16" s="22"/>
      <c r="O16" s="1"/>
    </row>
    <row r="17" customFormat="false" ht="17" hidden="false" customHeight="true" outlineLevel="0" collapsed="false">
      <c r="A17" s="18"/>
      <c r="B17" s="12"/>
      <c r="C17" s="97" t="s">
        <v>140</v>
      </c>
      <c r="D17" s="24"/>
      <c r="E17" s="40"/>
      <c r="F17" s="12"/>
      <c r="G17" s="40"/>
      <c r="H17" s="12"/>
      <c r="I17" s="40"/>
      <c r="J17" s="12"/>
      <c r="K17" s="40"/>
      <c r="L17" s="12"/>
      <c r="M17" s="12"/>
      <c r="N17" s="22"/>
      <c r="O17" s="1"/>
    </row>
    <row r="18" customFormat="false" ht="12.8" hidden="false" customHeight="true" outlineLevel="0" collapsed="false">
      <c r="A18" s="18"/>
      <c r="B18" s="12"/>
      <c r="C18" s="99"/>
      <c r="D18" s="100" t="s">
        <v>141</v>
      </c>
      <c r="E18" s="100"/>
      <c r="F18" s="12"/>
      <c r="G18" s="101" t="s">
        <v>94</v>
      </c>
      <c r="H18" s="100" t="s">
        <v>142</v>
      </c>
      <c r="I18" s="100"/>
      <c r="J18" s="100"/>
      <c r="K18" s="100"/>
      <c r="L18" s="12"/>
      <c r="M18" s="12"/>
      <c r="N18" s="22"/>
      <c r="O18" s="1"/>
    </row>
    <row r="19" customFormat="false" ht="5.65" hidden="false" customHeight="true" outlineLevel="0" collapsed="false">
      <c r="A19" s="18"/>
      <c r="B19" s="12"/>
      <c r="C19" s="97"/>
      <c r="D19" s="24"/>
      <c r="E19" s="40"/>
      <c r="F19" s="12"/>
      <c r="G19" s="40"/>
      <c r="H19" s="12"/>
      <c r="I19" s="40"/>
      <c r="J19" s="12"/>
      <c r="K19" s="40"/>
      <c r="L19" s="12"/>
      <c r="M19" s="12"/>
      <c r="N19" s="22"/>
      <c r="O19" s="1"/>
    </row>
    <row r="20" customFormat="false" ht="5.65" hidden="false" customHeight="true" outlineLevel="0" collapsed="false">
      <c r="A20" s="18"/>
      <c r="B20" s="12"/>
      <c r="C20" s="97"/>
      <c r="D20" s="97"/>
      <c r="E20" s="97"/>
      <c r="F20" s="97"/>
      <c r="G20" s="97"/>
      <c r="H20" s="97"/>
      <c r="I20" s="97"/>
      <c r="J20" s="97"/>
      <c r="K20" s="97"/>
      <c r="L20" s="12"/>
      <c r="M20" s="12"/>
      <c r="N20" s="22"/>
      <c r="O20" s="1"/>
    </row>
    <row r="21" customFormat="false" ht="5.65" hidden="false" customHeight="true" outlineLevel="0" collapsed="false">
      <c r="A21" s="18"/>
      <c r="B21" s="12"/>
      <c r="C21" s="97"/>
      <c r="D21" s="97"/>
      <c r="E21" s="97"/>
      <c r="F21" s="97"/>
      <c r="G21" s="97"/>
      <c r="H21" s="97"/>
      <c r="I21" s="97"/>
      <c r="J21" s="97"/>
      <c r="K21" s="97"/>
      <c r="L21" s="12"/>
      <c r="M21" s="12"/>
      <c r="N21" s="22"/>
      <c r="O21" s="1"/>
    </row>
    <row r="22" customFormat="false" ht="5.65" hidden="false" customHeight="true" outlineLevel="0" collapsed="false">
      <c r="A22" s="18"/>
      <c r="B22" s="12"/>
      <c r="C22" s="12"/>
      <c r="D22" s="24"/>
      <c r="E22" s="12"/>
      <c r="F22" s="12"/>
      <c r="G22" s="12"/>
      <c r="H22" s="12"/>
      <c r="I22" s="12"/>
      <c r="J22" s="12"/>
      <c r="K22" s="12"/>
      <c r="L22" s="12"/>
      <c r="M22" s="12"/>
      <c r="N22" s="22"/>
      <c r="O22" s="1"/>
    </row>
    <row r="23" customFormat="false" ht="12.8" hidden="false" customHeight="false" outlineLevel="0" collapsed="false">
      <c r="A23" s="18"/>
      <c r="B23" s="12"/>
      <c r="C23" s="12" t="s">
        <v>143</v>
      </c>
      <c r="D23" s="24"/>
      <c r="E23" s="12"/>
      <c r="F23" s="12"/>
      <c r="G23" s="12"/>
      <c r="H23" s="12"/>
      <c r="I23" s="12"/>
      <c r="J23" s="12"/>
      <c r="K23" s="12"/>
      <c r="L23" s="12"/>
      <c r="M23" s="12"/>
      <c r="N23" s="22"/>
      <c r="O23" s="1"/>
    </row>
    <row r="24" customFormat="false" ht="54.2" hidden="false" customHeight="true" outlineLevel="0" collapsed="false">
      <c r="A24" s="18"/>
      <c r="B24" s="12"/>
      <c r="C24" s="58" t="s">
        <v>144</v>
      </c>
      <c r="D24" s="58"/>
      <c r="E24" s="58"/>
      <c r="F24" s="58"/>
      <c r="G24" s="58"/>
      <c r="H24" s="58"/>
      <c r="I24" s="58"/>
      <c r="J24" s="58"/>
      <c r="K24" s="58"/>
      <c r="L24" s="12"/>
      <c r="M24" s="12"/>
      <c r="N24" s="22"/>
      <c r="O24" s="1"/>
    </row>
    <row r="25" customFormat="false" ht="12.8" hidden="false" customHeight="false" outlineLevel="0" collapsed="false">
      <c r="A25" s="44"/>
      <c r="B25" s="46"/>
      <c r="C25" s="46"/>
      <c r="D25" s="89"/>
      <c r="E25" s="90"/>
      <c r="F25" s="46"/>
      <c r="G25" s="46"/>
      <c r="H25" s="46"/>
      <c r="I25" s="46"/>
      <c r="J25" s="46"/>
      <c r="K25" s="46"/>
      <c r="L25" s="46"/>
      <c r="M25" s="46"/>
      <c r="N25" s="47"/>
      <c r="O25" s="1"/>
    </row>
    <row r="26" customFormat="false" ht="12.8" hidden="false" customHeight="false" outlineLevel="0" collapsed="false">
      <c r="O26" s="1"/>
    </row>
    <row r="27" customFormat="false" ht="12.8" hidden="false" customHeight="false" outlineLevel="0" collapsed="false">
      <c r="O27" s="1"/>
    </row>
    <row r="28" customFormat="false" ht="12.8" hidden="false" customHeight="false" outlineLevel="0" collapsed="false">
      <c r="O28" s="1"/>
    </row>
  </sheetData>
  <sheetProtection sheet="true" password="8d9c" objects="true" scenarios="true" selectLockedCells="true"/>
  <mergeCells count="13">
    <mergeCell ref="E2:F2"/>
    <mergeCell ref="B5:K5"/>
    <mergeCell ref="C7:D8"/>
    <mergeCell ref="C9:D9"/>
    <mergeCell ref="C10:D10"/>
    <mergeCell ref="C11:D11"/>
    <mergeCell ref="C12:D12"/>
    <mergeCell ref="C13:D13"/>
    <mergeCell ref="C14:D14"/>
    <mergeCell ref="C15:D15"/>
    <mergeCell ref="D18:E18"/>
    <mergeCell ref="H18:K18"/>
    <mergeCell ref="C24:K24"/>
  </mergeCells>
  <conditionalFormatting sqref="H7:H16 A16:G16 I16 A7:F15 A17:N25 J7:N16 A4:N6">
    <cfRule type="expression" priority="2" aboveAverage="0" equalAverage="0" bottom="0" percent="0" rank="0" text="" dxfId="19">
      <formula>$L$2&lt;&gt;"+"</formula>
    </cfRule>
  </conditionalFormatting>
  <conditionalFormatting sqref="G7:G15 I7:I15">
    <cfRule type="expression" priority="3" aboveAverage="0" equalAverage="0" bottom="0" percent="0" rank="0" text="" dxfId="19">
      <formula>$L$2&lt;&gt;"+"</formula>
    </cfRule>
  </conditionalFormatting>
  <conditionalFormatting sqref="D18 H18">
    <cfRule type="expression" priority="4" aboveAverage="0" equalAverage="0" bottom="0" percent="0" rank="0" text="" dxfId="20">
      <formula>OR(AND($C$18&lt;&gt;"",$G$18&lt;&gt;""),AND($C$18="",$G$18=""))</formula>
    </cfRule>
    <cfRule type="expression" priority="5" aboveAverage="0" equalAverage="0" bottom="0" percent="0" rank="0" text="" dxfId="21">
      <formula>C18&lt;&gt;""</formula>
    </cfRule>
    <cfRule type="expression" priority="6" aboveAverage="0" equalAverage="0" bottom="0" percent="0" rank="0" text="" dxfId="22">
      <formula>C18=""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L2" activeCellId="0" sqref="L2"/>
    </sheetView>
  </sheetViews>
  <sheetFormatPr defaultColWidth="13.5234375" defaultRowHeight="12.8" customHeight="false" zeroHeight="false" outlineLevelRow="0" outlineLevelCol="0"/>
  <cols>
    <col collapsed="false" customWidth="true" hidden="false" outlineLevel="0" max="1" min="1" style="1" width="5.1"/>
    <col collapsed="false" customWidth="true" hidden="false" outlineLevel="0" max="2" min="2" style="1" width="10.39"/>
    <col collapsed="false" customWidth="true" hidden="false" outlineLevel="0" max="3" min="3" style="1" width="15.82"/>
    <col collapsed="false" customWidth="true" hidden="false" outlineLevel="0" max="4" min="4" style="1" width="1.51"/>
    <col collapsed="false" customWidth="true" hidden="false" outlineLevel="0" max="5" min="5" style="1" width="37.71"/>
    <col collapsed="false" customWidth="true" hidden="false" outlineLevel="0" max="7" min="7" style="1" width="9.09"/>
    <col collapsed="false" customWidth="true" hidden="false" outlineLevel="0" max="9" min="9" style="1" width="9.09"/>
    <col collapsed="false" customWidth="true" hidden="false" outlineLevel="0" max="11" min="11" style="1" width="9.09"/>
    <col collapsed="false" customWidth="true" hidden="false" outlineLevel="0" max="12" min="12" style="1" width="10.53"/>
    <col collapsed="false" customWidth="true" hidden="false" outlineLevel="0" max="13" min="13" style="1" width="1.16"/>
    <col collapsed="false" customWidth="true" hidden="false" outlineLevel="0" max="14" min="14" style="1" width="0.83"/>
  </cols>
  <sheetData>
    <row r="1" customFormat="false" ht="12.8" hidden="false" customHeight="false" outlineLevel="0" collapsed="false">
      <c r="A1" s="14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"/>
      <c r="P1" s="1"/>
    </row>
    <row r="2" customFormat="false" ht="12.8" hidden="false" customHeight="false" outlineLevel="0" collapsed="false">
      <c r="A2" s="18"/>
      <c r="B2" s="12"/>
      <c r="C2" s="12"/>
      <c r="D2" s="24" t="s">
        <v>97</v>
      </c>
      <c r="E2" s="85" t="s">
        <v>145</v>
      </c>
      <c r="F2" s="85"/>
      <c r="G2" s="12"/>
      <c r="H2" s="12"/>
      <c r="I2" s="12"/>
      <c r="J2" s="12"/>
      <c r="K2" s="24" t="s">
        <v>99</v>
      </c>
      <c r="L2" s="33"/>
      <c r="M2" s="12"/>
      <c r="N2" s="22"/>
      <c r="O2" s="1"/>
      <c r="P2" s="1"/>
    </row>
    <row r="3" customFormat="false" ht="12.8" hidden="false" customHeight="false" outlineLevel="0" collapsed="false">
      <c r="A3" s="44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  <c r="O3" s="1"/>
      <c r="P3" s="1"/>
    </row>
    <row r="4" customFormat="false" ht="12.8" hidden="false" customHeight="false" outlineLevel="0" collapsed="false">
      <c r="A4" s="1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"/>
      <c r="P4" s="1"/>
    </row>
    <row r="5" customFormat="false" ht="24.05" hidden="false" customHeight="true" outlineLevel="0" collapsed="false">
      <c r="A5" s="18"/>
      <c r="B5" s="91" t="s">
        <v>115</v>
      </c>
      <c r="C5" s="91"/>
      <c r="D5" s="91"/>
      <c r="E5" s="91"/>
      <c r="F5" s="91"/>
      <c r="G5" s="91"/>
      <c r="H5" s="91"/>
      <c r="I5" s="91"/>
      <c r="J5" s="91"/>
      <c r="K5" s="91"/>
      <c r="L5" s="12"/>
      <c r="M5" s="12"/>
      <c r="N5" s="22"/>
      <c r="O5" s="1"/>
      <c r="P5" s="1"/>
    </row>
    <row r="6" customFormat="false" ht="12.8" hidden="false" customHeight="false" outlineLevel="0" collapsed="false">
      <c r="A6" s="18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  <c r="O6" s="1"/>
      <c r="P6" s="1"/>
    </row>
    <row r="7" customFormat="false" ht="13.4" hidden="false" customHeight="true" outlineLevel="0" collapsed="false">
      <c r="A7" s="18"/>
      <c r="B7" s="92"/>
      <c r="C7" s="93" t="s">
        <v>116</v>
      </c>
      <c r="D7" s="93"/>
      <c r="E7" s="94" t="s">
        <v>117</v>
      </c>
      <c r="F7" s="94" t="s">
        <v>118</v>
      </c>
      <c r="G7" s="94" t="s">
        <v>119</v>
      </c>
      <c r="H7" s="94" t="s">
        <v>120</v>
      </c>
      <c r="I7" s="94" t="s">
        <v>119</v>
      </c>
      <c r="J7" s="94" t="s">
        <v>121</v>
      </c>
      <c r="K7" s="94" t="s">
        <v>119</v>
      </c>
      <c r="L7" s="94" t="s">
        <v>122</v>
      </c>
      <c r="M7" s="12"/>
      <c r="N7" s="22"/>
      <c r="O7" s="1"/>
      <c r="P7" s="1"/>
    </row>
    <row r="8" customFormat="false" ht="12.8" hidden="false" customHeight="false" outlineLevel="0" collapsed="false">
      <c r="A8" s="18"/>
      <c r="B8" s="92"/>
      <c r="C8" s="93"/>
      <c r="D8" s="93"/>
      <c r="E8" s="95" t="s">
        <v>123</v>
      </c>
      <c r="F8" s="95" t="s">
        <v>124</v>
      </c>
      <c r="G8" s="95" t="s">
        <v>125</v>
      </c>
      <c r="H8" s="95" t="s">
        <v>124</v>
      </c>
      <c r="I8" s="95" t="s">
        <v>125</v>
      </c>
      <c r="J8" s="95" t="s">
        <v>124</v>
      </c>
      <c r="K8" s="95" t="s">
        <v>125</v>
      </c>
      <c r="L8" s="95" t="s">
        <v>126</v>
      </c>
      <c r="M8" s="12"/>
      <c r="N8" s="22"/>
      <c r="O8" s="1"/>
      <c r="P8" s="1"/>
    </row>
    <row r="9" customFormat="false" ht="17" hidden="false" customHeight="true" outlineLevel="0" collapsed="false">
      <c r="A9" s="18"/>
      <c r="B9" s="92" t="str">
        <f aca="false">CONCATENATE(IF(F9&lt;&gt;"",G9,0),IF(H9&lt;&gt;"",I9,0),IF(J9&lt;&gt;"",K9,0))</f>
        <v>110</v>
      </c>
      <c r="C9" s="32" t="s">
        <v>127</v>
      </c>
      <c r="D9" s="32"/>
      <c r="E9" s="96"/>
      <c r="F9" s="33" t="s">
        <v>94</v>
      </c>
      <c r="G9" s="33" t="n">
        <v>1</v>
      </c>
      <c r="H9" s="33" t="s">
        <v>94</v>
      </c>
      <c r="I9" s="33" t="n">
        <v>1</v>
      </c>
      <c r="J9" s="33"/>
      <c r="K9" s="33"/>
      <c r="L9" s="12"/>
      <c r="M9" s="12"/>
      <c r="N9" s="22"/>
      <c r="O9" s="1"/>
      <c r="P9" s="1"/>
    </row>
    <row r="10" customFormat="false" ht="17" hidden="false" customHeight="true" outlineLevel="0" collapsed="false">
      <c r="A10" s="18"/>
      <c r="B10" s="92" t="str">
        <f aca="false">CONCATENATE(IF(F10&lt;&gt;"",G10,0),IF(H10&lt;&gt;"",I10,0),IF(J10&lt;&gt;"",K10,0))</f>
        <v>110</v>
      </c>
      <c r="C10" s="32" t="s">
        <v>128</v>
      </c>
      <c r="D10" s="32"/>
      <c r="E10" s="96"/>
      <c r="F10" s="33" t="s">
        <v>94</v>
      </c>
      <c r="G10" s="33" t="n">
        <v>1</v>
      </c>
      <c r="H10" s="33" t="s">
        <v>94</v>
      </c>
      <c r="I10" s="33" t="n">
        <v>1</v>
      </c>
      <c r="J10" s="33"/>
      <c r="K10" s="33"/>
      <c r="L10" s="33" t="s">
        <v>129</v>
      </c>
      <c r="M10" s="12"/>
      <c r="N10" s="22"/>
      <c r="O10" s="1"/>
      <c r="P10" s="1"/>
    </row>
    <row r="11" customFormat="false" ht="17" hidden="false" customHeight="true" outlineLevel="0" collapsed="false">
      <c r="A11" s="18"/>
      <c r="B11" s="92" t="str">
        <f aca="false">CONCATENATE(IF(F11&lt;&gt;"",G11,0),IF(H11&lt;&gt;"",I11,0),IF(J11&lt;&gt;"",K11,0))</f>
        <v>110</v>
      </c>
      <c r="C11" s="32" t="s">
        <v>130</v>
      </c>
      <c r="D11" s="32"/>
      <c r="E11" s="96"/>
      <c r="F11" s="33" t="s">
        <v>94</v>
      </c>
      <c r="G11" s="33" t="n">
        <v>1</v>
      </c>
      <c r="H11" s="33" t="s">
        <v>94</v>
      </c>
      <c r="I11" s="33" t="n">
        <v>1</v>
      </c>
      <c r="J11" s="33"/>
      <c r="K11" s="33"/>
      <c r="L11" s="33" t="s">
        <v>131</v>
      </c>
      <c r="M11" s="12"/>
      <c r="N11" s="22"/>
      <c r="O11" s="1"/>
      <c r="P11" s="1"/>
    </row>
    <row r="12" customFormat="false" ht="17" hidden="false" customHeight="true" outlineLevel="0" collapsed="false">
      <c r="A12" s="18"/>
      <c r="B12" s="92" t="str">
        <f aca="false">CONCATENATE(IF(F12&lt;&gt;"",G12,0),IF(H12&lt;&gt;"",I12,0),IF(J12&lt;&gt;"",K12,0))</f>
        <v>110</v>
      </c>
      <c r="C12" s="32" t="s">
        <v>132</v>
      </c>
      <c r="D12" s="32"/>
      <c r="E12" s="96"/>
      <c r="F12" s="33" t="s">
        <v>94</v>
      </c>
      <c r="G12" s="33" t="n">
        <v>1</v>
      </c>
      <c r="H12" s="33" t="s">
        <v>94</v>
      </c>
      <c r="I12" s="33" t="n">
        <v>1</v>
      </c>
      <c r="J12" s="33"/>
      <c r="K12" s="33"/>
      <c r="L12" s="33" t="s">
        <v>133</v>
      </c>
      <c r="M12" s="12"/>
      <c r="N12" s="22"/>
      <c r="O12" s="1"/>
      <c r="P12" s="1"/>
    </row>
    <row r="13" customFormat="false" ht="17" hidden="false" customHeight="true" outlineLevel="0" collapsed="false">
      <c r="A13" s="18"/>
      <c r="B13" s="92" t="str">
        <f aca="false">CONCATENATE(IF(F13&lt;&gt;"",G13,0),IF(H13&lt;&gt;"",I13,0),IF(J13&lt;&gt;"",K13,0))</f>
        <v>110</v>
      </c>
      <c r="C13" s="32" t="s">
        <v>134</v>
      </c>
      <c r="D13" s="32"/>
      <c r="E13" s="96"/>
      <c r="F13" s="33" t="s">
        <v>94</v>
      </c>
      <c r="G13" s="33" t="n">
        <v>1</v>
      </c>
      <c r="H13" s="33" t="s">
        <v>94</v>
      </c>
      <c r="I13" s="33" t="n">
        <v>1</v>
      </c>
      <c r="J13" s="33"/>
      <c r="K13" s="33"/>
      <c r="L13" s="33" t="s">
        <v>135</v>
      </c>
      <c r="M13" s="12"/>
      <c r="N13" s="22"/>
      <c r="O13" s="1"/>
      <c r="P13" s="1"/>
    </row>
    <row r="14" customFormat="false" ht="17" hidden="false" customHeight="true" outlineLevel="0" collapsed="false">
      <c r="A14" s="18"/>
      <c r="B14" s="92" t="str">
        <f aca="false">CONCATENATE(IF(F14&lt;&gt;"",G14,0),IF(H14&lt;&gt;"",I14,0),IF(J14&lt;&gt;"",K14,0))</f>
        <v>110</v>
      </c>
      <c r="C14" s="32" t="s">
        <v>136</v>
      </c>
      <c r="D14" s="32"/>
      <c r="E14" s="96"/>
      <c r="F14" s="33" t="s">
        <v>94</v>
      </c>
      <c r="G14" s="33" t="n">
        <v>1</v>
      </c>
      <c r="H14" s="33" t="s">
        <v>94</v>
      </c>
      <c r="I14" s="33" t="n">
        <v>1</v>
      </c>
      <c r="J14" s="33"/>
      <c r="K14" s="33"/>
      <c r="L14" s="33" t="s">
        <v>137</v>
      </c>
      <c r="M14" s="12"/>
      <c r="N14" s="22"/>
      <c r="O14" s="1"/>
      <c r="P14" s="1"/>
    </row>
    <row r="15" customFormat="false" ht="17" hidden="false" customHeight="true" outlineLevel="0" collapsed="false">
      <c r="A15" s="18"/>
      <c r="B15" s="92" t="str">
        <f aca="false">CONCATENATE(IF(F15&lt;&gt;"",G15,0),IF(H15&lt;&gt;"",I15,0),IF(J15&lt;&gt;"",K15,0))</f>
        <v>110</v>
      </c>
      <c r="C15" s="32" t="s">
        <v>138</v>
      </c>
      <c r="D15" s="32"/>
      <c r="E15" s="96"/>
      <c r="F15" s="33" t="s">
        <v>94</v>
      </c>
      <c r="G15" s="33" t="n">
        <v>1</v>
      </c>
      <c r="H15" s="33" t="s">
        <v>94</v>
      </c>
      <c r="I15" s="33" t="n">
        <v>1</v>
      </c>
      <c r="J15" s="33"/>
      <c r="K15" s="33"/>
      <c r="L15" s="33" t="s">
        <v>139</v>
      </c>
      <c r="M15" s="12"/>
      <c r="N15" s="22"/>
      <c r="O15" s="1"/>
      <c r="P15" s="1"/>
    </row>
    <row r="16" customFormat="false" ht="17" hidden="false" customHeight="true" outlineLevel="0" collapsed="false">
      <c r="A16" s="18"/>
      <c r="B16" s="92" t="str">
        <f aca="false">CONCATENATE(IF(F16&lt;&gt;"",G16,0),IF(H16&lt;&gt;"",I16,0),IF(J16&lt;&gt;"",K16,0))</f>
        <v>110</v>
      </c>
      <c r="C16" s="32" t="s">
        <v>146</v>
      </c>
      <c r="D16" s="32"/>
      <c r="E16" s="96"/>
      <c r="F16" s="33" t="s">
        <v>94</v>
      </c>
      <c r="G16" s="33" t="n">
        <v>1</v>
      </c>
      <c r="H16" s="33" t="s">
        <v>94</v>
      </c>
      <c r="I16" s="33" t="n">
        <v>1</v>
      </c>
      <c r="J16" s="33"/>
      <c r="K16" s="33"/>
      <c r="L16" s="12"/>
      <c r="M16" s="12"/>
      <c r="N16" s="22"/>
      <c r="O16" s="1"/>
      <c r="P16" s="1"/>
    </row>
    <row r="17" customFormat="false" ht="12.8" hidden="false" customHeight="false" outlineLevel="0" collapsed="false">
      <c r="A17" s="18"/>
      <c r="B17" s="12"/>
      <c r="C17" s="97"/>
      <c r="D17" s="24"/>
      <c r="E17" s="40"/>
      <c r="F17" s="12"/>
      <c r="G17" s="40"/>
      <c r="H17" s="12"/>
      <c r="I17" s="40"/>
      <c r="J17" s="12"/>
      <c r="K17" s="40"/>
      <c r="L17" s="12"/>
      <c r="M17" s="12"/>
      <c r="N17" s="22"/>
      <c r="O17" s="1"/>
    </row>
    <row r="18" customFormat="false" ht="17" hidden="false" customHeight="true" outlineLevel="0" collapsed="false">
      <c r="A18" s="18"/>
      <c r="B18" s="12"/>
      <c r="C18" s="97" t="s">
        <v>140</v>
      </c>
      <c r="D18" s="24"/>
      <c r="E18" s="40"/>
      <c r="F18" s="12"/>
      <c r="G18" s="40"/>
      <c r="H18" s="12"/>
      <c r="I18" s="40"/>
      <c r="J18" s="12"/>
      <c r="K18" s="40"/>
      <c r="L18" s="12"/>
      <c r="M18" s="12"/>
      <c r="N18" s="22"/>
      <c r="O18" s="1"/>
    </row>
    <row r="19" customFormat="false" ht="12.8" hidden="false" customHeight="true" outlineLevel="0" collapsed="false">
      <c r="A19" s="18"/>
      <c r="B19" s="12"/>
      <c r="C19" s="101" t="s">
        <v>94</v>
      </c>
      <c r="D19" s="100" t="s">
        <v>147</v>
      </c>
      <c r="E19" s="100"/>
      <c r="F19" s="12"/>
      <c r="G19" s="99"/>
      <c r="H19" s="100" t="s">
        <v>142</v>
      </c>
      <c r="I19" s="100"/>
      <c r="J19" s="100"/>
      <c r="K19" s="100"/>
      <c r="L19" s="100"/>
      <c r="M19" s="12"/>
      <c r="N19" s="22"/>
      <c r="O19" s="1"/>
    </row>
    <row r="20" customFormat="false" ht="5.65" hidden="false" customHeight="true" outlineLevel="0" collapsed="false">
      <c r="A20" s="18"/>
      <c r="B20" s="12"/>
      <c r="C20" s="97"/>
      <c r="D20" s="24"/>
      <c r="E20" s="40"/>
      <c r="F20" s="12"/>
      <c r="G20" s="40"/>
      <c r="H20" s="12"/>
      <c r="I20" s="40"/>
      <c r="J20" s="12"/>
      <c r="K20" s="40"/>
      <c r="L20" s="12"/>
      <c r="M20" s="12"/>
      <c r="N20" s="22"/>
      <c r="O20" s="1"/>
    </row>
    <row r="21" customFormat="false" ht="5.65" hidden="false" customHeight="true" outlineLevel="0" collapsed="false">
      <c r="A21" s="18"/>
      <c r="B21" s="12"/>
      <c r="C21" s="97"/>
      <c r="D21" s="97"/>
      <c r="E21" s="97"/>
      <c r="F21" s="97"/>
      <c r="G21" s="97"/>
      <c r="H21" s="97"/>
      <c r="I21" s="97"/>
      <c r="J21" s="97"/>
      <c r="K21" s="97"/>
      <c r="L21" s="12"/>
      <c r="M21" s="12"/>
      <c r="N21" s="22"/>
      <c r="O21" s="1"/>
    </row>
    <row r="22" customFormat="false" ht="5.65" hidden="false" customHeight="true" outlineLevel="0" collapsed="false">
      <c r="A22" s="18"/>
      <c r="B22" s="12"/>
      <c r="C22" s="97"/>
      <c r="D22" s="97"/>
      <c r="E22" s="97"/>
      <c r="F22" s="97"/>
      <c r="G22" s="97"/>
      <c r="H22" s="97"/>
      <c r="I22" s="97"/>
      <c r="J22" s="97"/>
      <c r="K22" s="97"/>
      <c r="L22" s="12"/>
      <c r="M22" s="12"/>
      <c r="N22" s="22"/>
      <c r="O22" s="1"/>
    </row>
    <row r="23" customFormat="false" ht="5.65" hidden="false" customHeight="true" outlineLevel="0" collapsed="false">
      <c r="A23" s="18"/>
      <c r="B23" s="12"/>
      <c r="C23" s="12"/>
      <c r="D23" s="24"/>
      <c r="E23" s="12"/>
      <c r="F23" s="12"/>
      <c r="G23" s="12"/>
      <c r="H23" s="12"/>
      <c r="I23" s="12"/>
      <c r="J23" s="12"/>
      <c r="K23" s="12"/>
      <c r="L23" s="12"/>
      <c r="M23" s="12"/>
      <c r="N23" s="22"/>
      <c r="O23" s="1"/>
    </row>
    <row r="24" customFormat="false" ht="12.8" hidden="false" customHeight="true" outlineLevel="0" collapsed="false">
      <c r="A24" s="18"/>
      <c r="B24" s="12"/>
      <c r="C24" s="12" t="s">
        <v>148</v>
      </c>
      <c r="D24" s="24"/>
      <c r="E24" s="12"/>
      <c r="F24" s="12"/>
      <c r="G24" s="12"/>
      <c r="H24" s="12"/>
      <c r="I24" s="12"/>
      <c r="J24" s="12"/>
      <c r="K24" s="12"/>
      <c r="L24" s="12"/>
      <c r="M24" s="12"/>
      <c r="N24" s="22"/>
      <c r="O24" s="1"/>
      <c r="P24" s="1"/>
    </row>
    <row r="25" customFormat="false" ht="39.65" hidden="false" customHeight="true" outlineLevel="0" collapsed="false">
      <c r="A25" s="18"/>
      <c r="B25" s="12"/>
      <c r="C25" s="102" t="s">
        <v>149</v>
      </c>
      <c r="D25" s="102"/>
      <c r="E25" s="102"/>
      <c r="F25" s="102"/>
      <c r="G25" s="102"/>
      <c r="H25" s="102"/>
      <c r="I25" s="102"/>
      <c r="J25" s="102"/>
      <c r="K25" s="102"/>
      <c r="L25" s="12"/>
      <c r="M25" s="12"/>
      <c r="N25" s="22"/>
      <c r="O25" s="1"/>
      <c r="P25" s="1"/>
    </row>
    <row r="26" customFormat="false" ht="12.8" hidden="false" customHeight="false" outlineLevel="0" collapsed="false">
      <c r="A26" s="44"/>
      <c r="B26" s="46"/>
      <c r="C26" s="46"/>
      <c r="D26" s="89"/>
      <c r="E26" s="90"/>
      <c r="F26" s="46"/>
      <c r="G26" s="46"/>
      <c r="H26" s="46"/>
      <c r="I26" s="46"/>
      <c r="J26" s="46"/>
      <c r="K26" s="46"/>
      <c r="L26" s="46"/>
      <c r="M26" s="46"/>
      <c r="N26" s="47"/>
      <c r="O26" s="1"/>
      <c r="P26" s="1"/>
    </row>
  </sheetData>
  <sheetProtection sheet="true" password="8d9c" objects="true" scenarios="true" selectLockedCells="true"/>
  <mergeCells count="14">
    <mergeCell ref="E2:F2"/>
    <mergeCell ref="B5:K5"/>
    <mergeCell ref="C7:D8"/>
    <mergeCell ref="C9:D9"/>
    <mergeCell ref="C10:D10"/>
    <mergeCell ref="C11:D11"/>
    <mergeCell ref="C12:D12"/>
    <mergeCell ref="C13:D13"/>
    <mergeCell ref="C14:D14"/>
    <mergeCell ref="C15:D15"/>
    <mergeCell ref="C16:D16"/>
    <mergeCell ref="D19:E19"/>
    <mergeCell ref="H19:L19"/>
    <mergeCell ref="C25:K25"/>
  </mergeCells>
  <conditionalFormatting sqref="A4:N26">
    <cfRule type="expression" priority="2" aboveAverage="0" equalAverage="0" bottom="0" percent="0" rank="0" text="" dxfId="19">
      <formula>$L$2&lt;&gt;"+"</formula>
    </cfRule>
  </conditionalFormatting>
  <conditionalFormatting sqref="D19 H19">
    <cfRule type="expression" priority="3" aboveAverage="0" equalAverage="0" bottom="0" percent="0" rank="0" text="" dxfId="20">
      <formula>OR(AND($C$19&lt;&gt;"",$G$19&lt;&gt;""),AND($C$19="",$G$19=""))</formula>
    </cfRule>
    <cfRule type="expression" priority="4" aboveAverage="0" equalAverage="0" bottom="0" percent="0" rank="0" text="" dxfId="21">
      <formula>C19&lt;&gt;""</formula>
    </cfRule>
    <cfRule type="expression" priority="5" aboveAverage="0" equalAverage="0" bottom="0" percent="0" rank="0" text="" dxfId="22">
      <formula>C19=""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L2" activeCellId="0" sqref="L2"/>
    </sheetView>
  </sheetViews>
  <sheetFormatPr defaultColWidth="13.5234375" defaultRowHeight="12.8" customHeight="false" zeroHeight="false" outlineLevelRow="0" outlineLevelCol="0"/>
  <cols>
    <col collapsed="false" customWidth="true" hidden="false" outlineLevel="0" max="1" min="1" style="1" width="5.1"/>
    <col collapsed="false" customWidth="true" hidden="false" outlineLevel="0" max="2" min="2" style="1" width="10.39"/>
    <col collapsed="false" customWidth="true" hidden="false" outlineLevel="0" max="3" min="3" style="1" width="17.76"/>
    <col collapsed="false" customWidth="true" hidden="false" outlineLevel="0" max="4" min="4" style="1" width="1.51"/>
    <col collapsed="false" customWidth="true" hidden="false" outlineLevel="0" max="5" min="5" style="1" width="37.71"/>
    <col collapsed="false" customWidth="true" hidden="false" outlineLevel="0" max="7" min="7" style="1" width="9.09"/>
    <col collapsed="false" customWidth="true" hidden="false" outlineLevel="0" max="9" min="9" style="1" width="9.09"/>
    <col collapsed="false" customWidth="true" hidden="false" outlineLevel="0" max="11" min="11" style="1" width="9.09"/>
    <col collapsed="false" customWidth="true" hidden="false" outlineLevel="0" max="12" min="12" style="1" width="5.01"/>
    <col collapsed="false" customWidth="true" hidden="false" outlineLevel="0" max="13" min="13" style="1" width="1.16"/>
    <col collapsed="false" customWidth="true" hidden="false" outlineLevel="0" max="14" min="14" style="1" width="0.83"/>
  </cols>
  <sheetData>
    <row r="1" customFormat="false" ht="12.8" hidden="false" customHeight="false" outlineLevel="0" collapsed="false">
      <c r="A1" s="14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"/>
      <c r="P1" s="1"/>
    </row>
    <row r="2" customFormat="false" ht="12.8" hidden="false" customHeight="false" outlineLevel="0" collapsed="false">
      <c r="A2" s="18"/>
      <c r="B2" s="12"/>
      <c r="C2" s="12"/>
      <c r="D2" s="24" t="s">
        <v>97</v>
      </c>
      <c r="E2" s="85" t="s">
        <v>150</v>
      </c>
      <c r="F2" s="85"/>
      <c r="G2" s="12"/>
      <c r="H2" s="12"/>
      <c r="I2" s="12"/>
      <c r="J2" s="12"/>
      <c r="K2" s="24" t="s">
        <v>99</v>
      </c>
      <c r="L2" s="33"/>
      <c r="M2" s="12"/>
      <c r="N2" s="22"/>
      <c r="O2" s="1"/>
      <c r="P2" s="1"/>
    </row>
    <row r="3" customFormat="false" ht="12.8" hidden="false" customHeight="false" outlineLevel="0" collapsed="false">
      <c r="A3" s="44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  <c r="O3" s="1"/>
      <c r="P3" s="1"/>
    </row>
    <row r="4" customFormat="false" ht="12.8" hidden="false" customHeight="false" outlineLevel="0" collapsed="false">
      <c r="A4" s="1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"/>
      <c r="P4" s="1"/>
    </row>
    <row r="5" customFormat="false" ht="24.05" hidden="false" customHeight="true" outlineLevel="0" collapsed="false">
      <c r="A5" s="18"/>
      <c r="B5" s="91" t="s">
        <v>115</v>
      </c>
      <c r="C5" s="91"/>
      <c r="D5" s="91"/>
      <c r="E5" s="91"/>
      <c r="F5" s="91"/>
      <c r="G5" s="91"/>
      <c r="H5" s="91"/>
      <c r="I5" s="91"/>
      <c r="J5" s="91"/>
      <c r="K5" s="91"/>
      <c r="L5" s="12"/>
      <c r="M5" s="12"/>
      <c r="N5" s="22"/>
      <c r="O5" s="1"/>
      <c r="P5" s="1"/>
    </row>
    <row r="6" customFormat="false" ht="12.8" hidden="false" customHeight="false" outlineLevel="0" collapsed="false">
      <c r="A6" s="18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  <c r="O6" s="1"/>
      <c r="P6" s="1"/>
    </row>
    <row r="7" customFormat="false" ht="13.4" hidden="false" customHeight="true" outlineLevel="0" collapsed="false">
      <c r="A7" s="18"/>
      <c r="B7" s="12"/>
      <c r="C7" s="93" t="s">
        <v>116</v>
      </c>
      <c r="D7" s="93"/>
      <c r="E7" s="94" t="s">
        <v>117</v>
      </c>
      <c r="F7" s="94" t="s">
        <v>118</v>
      </c>
      <c r="G7" s="94" t="s">
        <v>119</v>
      </c>
      <c r="H7" s="94" t="s">
        <v>120</v>
      </c>
      <c r="I7" s="94" t="s">
        <v>119</v>
      </c>
      <c r="J7" s="94" t="s">
        <v>122</v>
      </c>
      <c r="K7" s="103"/>
      <c r="L7" s="12"/>
      <c r="M7" s="12"/>
      <c r="N7" s="22"/>
      <c r="O7" s="1"/>
      <c r="P7" s="1"/>
    </row>
    <row r="8" customFormat="false" ht="12.8" hidden="false" customHeight="false" outlineLevel="0" collapsed="false">
      <c r="A8" s="18"/>
      <c r="B8" s="12"/>
      <c r="C8" s="93"/>
      <c r="D8" s="93"/>
      <c r="E8" s="95" t="s">
        <v>123</v>
      </c>
      <c r="F8" s="95" t="s">
        <v>124</v>
      </c>
      <c r="G8" s="95" t="s">
        <v>125</v>
      </c>
      <c r="H8" s="95" t="s">
        <v>124</v>
      </c>
      <c r="I8" s="95" t="s">
        <v>125</v>
      </c>
      <c r="J8" s="95" t="s">
        <v>126</v>
      </c>
      <c r="K8" s="103"/>
      <c r="L8" s="12"/>
      <c r="M8" s="12"/>
      <c r="N8" s="22"/>
      <c r="O8" s="1"/>
      <c r="P8" s="1"/>
    </row>
    <row r="9" customFormat="false" ht="17" hidden="false" customHeight="true" outlineLevel="0" collapsed="false">
      <c r="A9" s="18"/>
      <c r="B9" s="92" t="str">
        <f aca="false">CONCATENATE(IF(F9&lt;&gt;"",G9,0),IF(H9&lt;&gt;"",I9,0),0)</f>
        <v>110</v>
      </c>
      <c r="C9" s="32" t="s">
        <v>151</v>
      </c>
      <c r="D9" s="32"/>
      <c r="E9" s="96"/>
      <c r="F9" s="33" t="s">
        <v>94</v>
      </c>
      <c r="G9" s="33" t="n">
        <v>1</v>
      </c>
      <c r="H9" s="33" t="s">
        <v>94</v>
      </c>
      <c r="I9" s="33" t="n">
        <v>1</v>
      </c>
      <c r="J9" s="33" t="s">
        <v>129</v>
      </c>
      <c r="K9" s="103"/>
      <c r="L9" s="12"/>
      <c r="M9" s="12"/>
      <c r="N9" s="22"/>
      <c r="O9" s="1"/>
    </row>
    <row r="10" customFormat="false" ht="17" hidden="false" customHeight="true" outlineLevel="0" collapsed="false">
      <c r="A10" s="18"/>
      <c r="B10" s="92" t="str">
        <f aca="false">CONCATENATE(IF(F10&lt;&gt;"",G10,0),IF(H10&lt;&gt;"",I10,0),0)</f>
        <v>110</v>
      </c>
      <c r="C10" s="32" t="s">
        <v>152</v>
      </c>
      <c r="D10" s="32"/>
      <c r="E10" s="96"/>
      <c r="F10" s="33" t="s">
        <v>94</v>
      </c>
      <c r="G10" s="33" t="n">
        <v>1</v>
      </c>
      <c r="H10" s="33" t="s">
        <v>94</v>
      </c>
      <c r="I10" s="33" t="n">
        <v>1</v>
      </c>
      <c r="J10" s="33" t="s">
        <v>131</v>
      </c>
      <c r="K10" s="103"/>
      <c r="L10" s="12"/>
      <c r="M10" s="12"/>
      <c r="N10" s="22"/>
      <c r="O10" s="1"/>
    </row>
    <row r="11" customFormat="false" ht="17" hidden="false" customHeight="true" outlineLevel="0" collapsed="false">
      <c r="A11" s="18"/>
      <c r="B11" s="92" t="str">
        <f aca="false">CONCATENATE(IF(F11&lt;&gt;"",G11,0),IF(H11&lt;&gt;"",I11,0),0)</f>
        <v>110</v>
      </c>
      <c r="C11" s="32" t="s">
        <v>153</v>
      </c>
      <c r="D11" s="32"/>
      <c r="E11" s="96"/>
      <c r="F11" s="33" t="s">
        <v>94</v>
      </c>
      <c r="G11" s="33" t="n">
        <v>1</v>
      </c>
      <c r="H11" s="33" t="s">
        <v>94</v>
      </c>
      <c r="I11" s="33" t="n">
        <v>1</v>
      </c>
      <c r="J11" s="33" t="s">
        <v>133</v>
      </c>
      <c r="K11" s="103"/>
      <c r="L11" s="12"/>
      <c r="M11" s="12"/>
      <c r="N11" s="22"/>
      <c r="O11" s="1"/>
    </row>
    <row r="12" customFormat="false" ht="17" hidden="false" customHeight="true" outlineLevel="0" collapsed="false">
      <c r="A12" s="18"/>
      <c r="B12" s="92" t="str">
        <f aca="false">CONCATENATE(IF(F12&lt;&gt;"",G12,0),IF(H12&lt;&gt;"",I12,0),0)</f>
        <v>110</v>
      </c>
      <c r="C12" s="32" t="s">
        <v>154</v>
      </c>
      <c r="D12" s="32"/>
      <c r="E12" s="96"/>
      <c r="F12" s="33" t="s">
        <v>94</v>
      </c>
      <c r="G12" s="33" t="n">
        <v>1</v>
      </c>
      <c r="H12" s="33" t="s">
        <v>94</v>
      </c>
      <c r="I12" s="33" t="n">
        <v>1</v>
      </c>
      <c r="J12" s="33" t="s">
        <v>135</v>
      </c>
      <c r="K12" s="103"/>
      <c r="L12" s="12"/>
      <c r="M12" s="12"/>
      <c r="N12" s="22"/>
      <c r="O12" s="1"/>
    </row>
    <row r="13" customFormat="false" ht="17" hidden="false" customHeight="true" outlineLevel="0" collapsed="false">
      <c r="A13" s="18"/>
      <c r="B13" s="92" t="str">
        <f aca="false">CONCATENATE(IF(F13&lt;&gt;"",G13,0),IF(H13&lt;&gt;"",I13,0),0)</f>
        <v>110</v>
      </c>
      <c r="C13" s="32" t="s">
        <v>155</v>
      </c>
      <c r="D13" s="32"/>
      <c r="E13" s="96"/>
      <c r="F13" s="33" t="s">
        <v>94</v>
      </c>
      <c r="G13" s="33" t="n">
        <v>1</v>
      </c>
      <c r="H13" s="33" t="s">
        <v>94</v>
      </c>
      <c r="I13" s="33" t="n">
        <v>1</v>
      </c>
      <c r="J13" s="33" t="s">
        <v>137</v>
      </c>
      <c r="K13" s="103"/>
      <c r="L13" s="12"/>
      <c r="M13" s="12"/>
      <c r="N13" s="22"/>
      <c r="O13" s="1"/>
    </row>
    <row r="14" customFormat="false" ht="17" hidden="false" customHeight="true" outlineLevel="0" collapsed="false">
      <c r="A14" s="18"/>
      <c r="B14" s="92" t="str">
        <f aca="false">CONCATENATE(IF(F14&lt;&gt;"",G14,0),IF(H14&lt;&gt;"",I14,0),0)</f>
        <v>110</v>
      </c>
      <c r="C14" s="32" t="s">
        <v>156</v>
      </c>
      <c r="D14" s="32"/>
      <c r="E14" s="96"/>
      <c r="F14" s="33" t="s">
        <v>94</v>
      </c>
      <c r="G14" s="33" t="n">
        <v>1</v>
      </c>
      <c r="H14" s="33" t="s">
        <v>94</v>
      </c>
      <c r="I14" s="33" t="n">
        <v>1</v>
      </c>
      <c r="J14" s="33" t="s">
        <v>139</v>
      </c>
      <c r="K14" s="103"/>
      <c r="L14" s="12"/>
      <c r="M14" s="12"/>
      <c r="N14" s="22"/>
      <c r="O14" s="1"/>
    </row>
    <row r="15" customFormat="false" ht="12.8" hidden="false" customHeight="false" outlineLevel="0" collapsed="false">
      <c r="A15" s="18"/>
      <c r="B15" s="92"/>
      <c r="C15" s="103"/>
      <c r="D15" s="103"/>
      <c r="E15" s="40"/>
      <c r="F15" s="86"/>
      <c r="G15" s="86"/>
      <c r="H15" s="86"/>
      <c r="I15" s="86"/>
      <c r="J15" s="86"/>
      <c r="K15" s="86"/>
      <c r="L15" s="12"/>
      <c r="M15" s="12"/>
      <c r="N15" s="22"/>
      <c r="O15" s="1"/>
    </row>
    <row r="16" customFormat="false" ht="5.65" hidden="false" customHeight="true" outlineLevel="0" collapsed="false">
      <c r="A16" s="18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22"/>
      <c r="O16" s="1"/>
    </row>
    <row r="17" customFormat="false" ht="5.65" hidden="false" customHeight="true" outlineLevel="0" collapsed="false">
      <c r="A17" s="18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22"/>
      <c r="O17" s="1"/>
    </row>
    <row r="18" customFormat="false" ht="5.65" hidden="false" customHeight="true" outlineLevel="0" collapsed="false">
      <c r="A18" s="18"/>
      <c r="B18" s="12"/>
      <c r="C18" s="12"/>
      <c r="D18" s="24"/>
      <c r="E18" s="12"/>
      <c r="F18" s="12"/>
      <c r="G18" s="12"/>
      <c r="H18" s="12"/>
      <c r="I18" s="12"/>
      <c r="J18" s="12"/>
      <c r="K18" s="12"/>
      <c r="L18" s="12"/>
      <c r="M18" s="12"/>
      <c r="N18" s="22"/>
      <c r="O18" s="1"/>
    </row>
    <row r="19" customFormat="false" ht="12.8" hidden="false" customHeight="false" outlineLevel="0" collapsed="false">
      <c r="A19" s="18"/>
      <c r="B19" s="12"/>
      <c r="C19" s="12" t="s">
        <v>148</v>
      </c>
      <c r="D19" s="24"/>
      <c r="E19" s="12"/>
      <c r="F19" s="12"/>
      <c r="G19" s="12"/>
      <c r="H19" s="12"/>
      <c r="I19" s="12"/>
      <c r="J19" s="12"/>
      <c r="K19" s="12"/>
      <c r="L19" s="12"/>
      <c r="M19" s="12"/>
      <c r="N19" s="22"/>
      <c r="O19" s="1"/>
    </row>
    <row r="20" customFormat="false" ht="35.6" hidden="false" customHeight="true" outlineLevel="0" collapsed="false">
      <c r="A20" s="18"/>
      <c r="B20" s="12"/>
      <c r="C20" s="104" t="s">
        <v>157</v>
      </c>
      <c r="D20" s="104"/>
      <c r="E20" s="104"/>
      <c r="F20" s="104"/>
      <c r="G20" s="104"/>
      <c r="H20" s="104"/>
      <c r="I20" s="104"/>
      <c r="J20" s="104"/>
      <c r="K20" s="104"/>
      <c r="L20" s="12"/>
      <c r="M20" s="12"/>
      <c r="N20" s="22"/>
      <c r="O20" s="1"/>
    </row>
    <row r="21" customFormat="false" ht="12.8" hidden="false" customHeight="false" outlineLevel="0" collapsed="false">
      <c r="A21" s="44"/>
      <c r="B21" s="46"/>
      <c r="C21" s="46"/>
      <c r="D21" s="89"/>
      <c r="E21" s="90"/>
      <c r="F21" s="46"/>
      <c r="G21" s="46"/>
      <c r="H21" s="46"/>
      <c r="I21" s="46"/>
      <c r="J21" s="46"/>
      <c r="K21" s="46"/>
      <c r="L21" s="46"/>
      <c r="M21" s="46"/>
      <c r="N21" s="47"/>
      <c r="O21" s="1"/>
    </row>
    <row r="22" customFormat="false" ht="12.8" hidden="false" customHeight="false" outlineLevel="0" collapsed="false">
      <c r="O22" s="1"/>
    </row>
    <row r="23" customFormat="false" ht="12.8" hidden="false" customHeight="false" outlineLevel="0" collapsed="false">
      <c r="O23" s="1"/>
    </row>
  </sheetData>
  <sheetProtection sheet="true" password="8d9c" objects="true" scenarios="true" selectLockedCells="true"/>
  <mergeCells count="11">
    <mergeCell ref="E2:F2"/>
    <mergeCell ref="B5:K5"/>
    <mergeCell ref="C7:D8"/>
    <mergeCell ref="C9:D9"/>
    <mergeCell ref="C10:D10"/>
    <mergeCell ref="C11:D11"/>
    <mergeCell ref="C12:D12"/>
    <mergeCell ref="C13:D13"/>
    <mergeCell ref="C14:D14"/>
    <mergeCell ref="C15:D15"/>
    <mergeCell ref="C20:K20"/>
  </mergeCells>
  <conditionalFormatting sqref="A4:N22">
    <cfRule type="expression" priority="2" aboveAverage="0" equalAverage="0" bottom="0" percent="0" rank="0" text="" dxfId="19">
      <formula>$L$2&lt;&gt;"+"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7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B2" activeCellId="0" sqref="AB2"/>
    </sheetView>
  </sheetViews>
  <sheetFormatPr defaultColWidth="13.5234375" defaultRowHeight="12.8" customHeight="false" zeroHeight="false" outlineLevelRow="0" outlineLevelCol="0"/>
  <cols>
    <col collapsed="false" customWidth="true" hidden="false" outlineLevel="0" max="1" min="1" style="1" width="2.91"/>
    <col collapsed="false" customWidth="true" hidden="false" outlineLevel="0" max="2" min="2" style="1" width="2.06"/>
    <col collapsed="false" customWidth="true" hidden="false" outlineLevel="0" max="3" min="3" style="1" width="10.92"/>
    <col collapsed="false" customWidth="true" hidden="false" outlineLevel="0" max="4" min="4" style="1" width="1.51"/>
    <col collapsed="false" customWidth="true" hidden="false" outlineLevel="0" max="5" min="5" style="1" width="6.21"/>
    <col collapsed="false" customWidth="true" hidden="false" outlineLevel="0" max="6" min="6" style="1" width="19.12"/>
    <col collapsed="false" customWidth="true" hidden="false" outlineLevel="0" max="9" min="7" style="1" width="2.55"/>
    <col collapsed="false" customWidth="true" hidden="false" outlineLevel="0" max="10" min="10" style="1" width="1.02"/>
    <col collapsed="false" customWidth="true" hidden="false" outlineLevel="0" max="11" min="11" style="1" width="6.12"/>
    <col collapsed="false" customWidth="true" hidden="false" outlineLevel="0" max="12" min="12" style="1" width="26.71"/>
    <col collapsed="false" customWidth="true" hidden="false" outlineLevel="0" max="15" min="13" style="1" width="2.55"/>
    <col collapsed="false" customWidth="true" hidden="false" outlineLevel="0" max="16" min="16" style="1" width="1.02"/>
    <col collapsed="false" customWidth="true" hidden="false" outlineLevel="0" max="17" min="17" style="1" width="6.12"/>
    <col collapsed="false" customWidth="true" hidden="false" outlineLevel="0" max="18" min="18" style="1" width="21.83"/>
    <col collapsed="false" customWidth="true" hidden="false" outlineLevel="0" max="21" min="19" style="1" width="2.55"/>
    <col collapsed="false" customWidth="true" hidden="false" outlineLevel="0" max="22" min="22" style="1" width="1.02"/>
    <col collapsed="false" customWidth="true" hidden="false" outlineLevel="0" max="23" min="23" style="1" width="6.12"/>
    <col collapsed="false" customWidth="true" hidden="false" outlineLevel="0" max="24" min="24" style="1" width="29.25"/>
    <col collapsed="false" customWidth="true" hidden="false" outlineLevel="0" max="27" min="25" style="1" width="2.55"/>
    <col collapsed="false" customWidth="true" hidden="false" outlineLevel="0" max="28" min="28" style="1" width="4.59"/>
    <col collapsed="false" customWidth="true" hidden="false" outlineLevel="0" max="29" min="29" style="1" width="2.26"/>
  </cols>
  <sheetData>
    <row r="1" customFormat="false" ht="12.8" hidden="false" customHeight="false" outlineLevel="0" collapsed="false">
      <c r="A1" s="14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7"/>
      <c r="AD1" s="1"/>
      <c r="AE1" s="1"/>
    </row>
    <row r="2" customFormat="false" ht="12.8" hidden="false" customHeight="false" outlineLevel="0" collapsed="false">
      <c r="A2" s="18"/>
      <c r="B2" s="12"/>
      <c r="C2" s="12"/>
      <c r="D2" s="24"/>
      <c r="E2" s="24"/>
      <c r="F2" s="12"/>
      <c r="G2" s="24" t="s">
        <v>97</v>
      </c>
      <c r="H2" s="24"/>
      <c r="I2" s="24"/>
      <c r="J2" s="85" t="s">
        <v>158</v>
      </c>
      <c r="K2" s="85"/>
      <c r="L2" s="85"/>
      <c r="M2" s="85"/>
      <c r="N2" s="85"/>
      <c r="O2" s="85"/>
      <c r="P2" s="85"/>
      <c r="Q2" s="85"/>
      <c r="R2" s="12"/>
      <c r="S2" s="12"/>
      <c r="T2" s="12"/>
      <c r="U2" s="12"/>
      <c r="V2" s="12"/>
      <c r="W2" s="24"/>
      <c r="X2" s="105"/>
      <c r="Y2" s="24" t="s">
        <v>99</v>
      </c>
      <c r="Z2" s="24"/>
      <c r="AA2" s="24"/>
      <c r="AB2" s="33"/>
      <c r="AC2" s="22"/>
      <c r="AD2" s="1"/>
      <c r="AE2" s="1"/>
    </row>
    <row r="3" customFormat="false" ht="12.8" hidden="false" customHeight="false" outlineLevel="0" collapsed="false">
      <c r="A3" s="44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7"/>
      <c r="AD3" s="1"/>
      <c r="AE3" s="1"/>
    </row>
    <row r="4" customFormat="false" ht="12.8" hidden="false" customHeight="false" outlineLevel="0" collapsed="false">
      <c r="A4" s="106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8"/>
    </row>
    <row r="5" customFormat="false" ht="27.1" hidden="false" customHeight="true" outlineLevel="0" collapsed="false">
      <c r="A5" s="18"/>
      <c r="B5" s="12"/>
      <c r="C5" s="52"/>
      <c r="D5" s="24"/>
      <c r="E5" s="52" t="s">
        <v>159</v>
      </c>
      <c r="F5" s="109" t="s">
        <v>160</v>
      </c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5"/>
      <c r="AA5" s="105"/>
      <c r="AB5" s="105"/>
      <c r="AC5" s="22"/>
    </row>
    <row r="6" customFormat="false" ht="27.7" hidden="false" customHeight="true" outlineLevel="0" collapsed="false">
      <c r="A6" s="18"/>
      <c r="B6" s="12"/>
      <c r="C6" s="65"/>
      <c r="D6" s="24"/>
      <c r="E6" s="52"/>
      <c r="F6" s="109" t="s">
        <v>161</v>
      </c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5"/>
      <c r="AA6" s="105"/>
      <c r="AB6" s="105"/>
      <c r="AC6" s="22"/>
    </row>
    <row r="7" customFormat="false" ht="16.25" hidden="false" customHeight="true" outlineLevel="0" collapsed="false">
      <c r="A7" s="18"/>
      <c r="B7" s="12"/>
      <c r="C7" s="65"/>
      <c r="D7" s="24"/>
      <c r="E7" s="110"/>
      <c r="F7" s="111" t="s">
        <v>162</v>
      </c>
      <c r="G7" s="111"/>
      <c r="H7" s="111"/>
      <c r="I7" s="111"/>
      <c r="J7" s="111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22"/>
    </row>
    <row r="8" customFormat="false" ht="12.8" hidden="false" customHeight="false" outlineLevel="0" collapsed="false">
      <c r="A8" s="18"/>
      <c r="B8" s="12"/>
      <c r="C8" s="65"/>
      <c r="D8" s="24"/>
      <c r="E8" s="110"/>
      <c r="F8" s="105" t="s">
        <v>163</v>
      </c>
      <c r="G8" s="105"/>
      <c r="H8" s="105"/>
      <c r="I8" s="105"/>
      <c r="J8" s="105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05"/>
      <c r="AC8" s="22"/>
    </row>
    <row r="9" customFormat="false" ht="34.5" hidden="false" customHeight="true" outlineLevel="0" collapsed="false">
      <c r="A9" s="18"/>
      <c r="B9" s="12"/>
      <c r="C9" s="12"/>
      <c r="D9" s="12"/>
      <c r="E9" s="12"/>
      <c r="F9" s="113" t="s">
        <v>164</v>
      </c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2"/>
      <c r="T9" s="12"/>
      <c r="U9" s="12"/>
      <c r="V9" s="12"/>
      <c r="W9" s="112"/>
      <c r="X9" s="114" t="s">
        <v>165</v>
      </c>
      <c r="Y9" s="114"/>
      <c r="Z9" s="115"/>
      <c r="AA9" s="115"/>
      <c r="AB9" s="33" t="n">
        <v>1</v>
      </c>
      <c r="AC9" s="22"/>
    </row>
    <row r="10" customFormat="false" ht="12.75" hidden="false" customHeight="true" outlineLevel="0" collapsed="false">
      <c r="A10" s="18"/>
      <c r="B10" s="12"/>
      <c r="C10" s="116" t="s">
        <v>166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05"/>
      <c r="AC10" s="22"/>
    </row>
    <row r="11" customFormat="false" ht="12.75" hidden="false" customHeight="true" outlineLevel="0" collapsed="false">
      <c r="A11" s="18"/>
      <c r="B11" s="12"/>
      <c r="C11" s="117" t="s">
        <v>167</v>
      </c>
      <c r="D11" s="117"/>
      <c r="E11" s="118" t="s">
        <v>168</v>
      </c>
      <c r="F11" s="119" t="s">
        <v>169</v>
      </c>
      <c r="G11" s="120" t="s">
        <v>119</v>
      </c>
      <c r="H11" s="120"/>
      <c r="I11" s="120"/>
      <c r="J11" s="22"/>
      <c r="K11" s="121" t="s">
        <v>170</v>
      </c>
      <c r="L11" s="122" t="s">
        <v>171</v>
      </c>
      <c r="M11" s="120" t="s">
        <v>119</v>
      </c>
      <c r="N11" s="120"/>
      <c r="O11" s="120"/>
      <c r="P11" s="22"/>
      <c r="Q11" s="123" t="s">
        <v>172</v>
      </c>
      <c r="R11" s="122" t="s">
        <v>173</v>
      </c>
      <c r="S11" s="120" t="s">
        <v>119</v>
      </c>
      <c r="T11" s="120"/>
      <c r="U11" s="120"/>
      <c r="V11" s="22"/>
      <c r="W11" s="123" t="s">
        <v>174</v>
      </c>
      <c r="X11" s="122" t="s">
        <v>175</v>
      </c>
      <c r="Y11" s="120" t="s">
        <v>119</v>
      </c>
      <c r="Z11" s="120"/>
      <c r="AA11" s="120"/>
      <c r="AB11" s="105"/>
      <c r="AC11" s="22"/>
    </row>
    <row r="12" customFormat="false" ht="12.75" hidden="false" customHeight="true" outlineLevel="0" collapsed="false">
      <c r="A12" s="18"/>
      <c r="B12" s="12"/>
      <c r="C12" s="117"/>
      <c r="D12" s="117"/>
      <c r="E12" s="118"/>
      <c r="F12" s="119"/>
      <c r="G12" s="124" t="s">
        <v>118</v>
      </c>
      <c r="H12" s="124" t="s">
        <v>120</v>
      </c>
      <c r="I12" s="124" t="n">
        <v>10</v>
      </c>
      <c r="J12" s="22"/>
      <c r="K12" s="121"/>
      <c r="L12" s="122"/>
      <c r="M12" s="124" t="s">
        <v>118</v>
      </c>
      <c r="N12" s="124" t="s">
        <v>120</v>
      </c>
      <c r="O12" s="124" t="n">
        <v>10</v>
      </c>
      <c r="P12" s="22"/>
      <c r="Q12" s="123"/>
      <c r="R12" s="122"/>
      <c r="S12" s="124" t="s">
        <v>118</v>
      </c>
      <c r="T12" s="124" t="s">
        <v>120</v>
      </c>
      <c r="U12" s="124" t="n">
        <v>10</v>
      </c>
      <c r="V12" s="22"/>
      <c r="W12" s="123"/>
      <c r="X12" s="122"/>
      <c r="Y12" s="124" t="s">
        <v>118</v>
      </c>
      <c r="Z12" s="124" t="s">
        <v>120</v>
      </c>
      <c r="AA12" s="124" t="n">
        <v>10</v>
      </c>
      <c r="AB12" s="105"/>
      <c r="AC12" s="22"/>
    </row>
    <row r="13" customFormat="false" ht="12.75" hidden="false" customHeight="true" outlineLevel="0" collapsed="false">
      <c r="A13" s="18"/>
      <c r="B13" s="12"/>
      <c r="C13" s="125" t="s">
        <v>176</v>
      </c>
      <c r="D13" s="125"/>
      <c r="E13" s="126"/>
      <c r="F13" s="127" t="s">
        <v>176</v>
      </c>
      <c r="G13" s="128" t="n">
        <f aca="false">$AB$9</f>
        <v>1</v>
      </c>
      <c r="H13" s="128" t="n">
        <f aca="false">$AB$9</f>
        <v>1</v>
      </c>
      <c r="I13" s="128"/>
      <c r="J13" s="22"/>
      <c r="K13" s="129" t="s">
        <v>177</v>
      </c>
      <c r="L13" s="130"/>
      <c r="M13" s="130"/>
      <c r="N13" s="130"/>
      <c r="O13" s="130"/>
      <c r="P13" s="22"/>
      <c r="Q13" s="129" t="s">
        <v>177</v>
      </c>
      <c r="R13" s="130"/>
      <c r="S13" s="130"/>
      <c r="T13" s="130"/>
      <c r="U13" s="130"/>
      <c r="V13" s="22"/>
      <c r="W13" s="129" t="s">
        <v>177</v>
      </c>
      <c r="X13" s="130"/>
      <c r="Y13" s="130"/>
      <c r="Z13" s="130"/>
      <c r="AA13" s="130"/>
      <c r="AB13" s="105"/>
      <c r="AC13" s="22"/>
    </row>
    <row r="14" customFormat="false" ht="12.75" hidden="false" customHeight="true" outlineLevel="0" collapsed="false">
      <c r="A14" s="18"/>
      <c r="B14" s="12"/>
      <c r="C14" s="125" t="s">
        <v>127</v>
      </c>
      <c r="D14" s="125"/>
      <c r="E14" s="126"/>
      <c r="F14" s="127" t="s">
        <v>178</v>
      </c>
      <c r="G14" s="131" t="n">
        <f aca="false">$AB$9</f>
        <v>1</v>
      </c>
      <c r="H14" s="131" t="n">
        <f aca="false">$AB$9</f>
        <v>1</v>
      </c>
      <c r="I14" s="131"/>
      <c r="J14" s="22"/>
      <c r="K14" s="126"/>
      <c r="L14" s="132" t="s">
        <v>179</v>
      </c>
      <c r="M14" s="131" t="n">
        <f aca="false">$AB$9</f>
        <v>1</v>
      </c>
      <c r="N14" s="131" t="n">
        <f aca="false">$AB$9</f>
        <v>1</v>
      </c>
      <c r="O14" s="131"/>
      <c r="P14" s="22"/>
      <c r="Q14" s="133"/>
      <c r="R14" s="132" t="s">
        <v>180</v>
      </c>
      <c r="S14" s="131" t="n">
        <f aca="false">$AB$9</f>
        <v>1</v>
      </c>
      <c r="T14" s="131" t="n">
        <f aca="false">$AB$9</f>
        <v>1</v>
      </c>
      <c r="U14" s="131"/>
      <c r="V14" s="22"/>
      <c r="W14" s="133"/>
      <c r="X14" s="132" t="s">
        <v>181</v>
      </c>
      <c r="Y14" s="131" t="n">
        <f aca="false">$AB$9</f>
        <v>1</v>
      </c>
      <c r="Z14" s="131" t="n">
        <f aca="false">$AB$9</f>
        <v>1</v>
      </c>
      <c r="AA14" s="131"/>
      <c r="AB14" s="105"/>
      <c r="AC14" s="22"/>
    </row>
    <row r="15" customFormat="false" ht="12.75" hidden="false" customHeight="true" outlineLevel="0" collapsed="false">
      <c r="A15" s="18"/>
      <c r="B15" s="12"/>
      <c r="C15" s="125" t="s">
        <v>128</v>
      </c>
      <c r="D15" s="125"/>
      <c r="E15" s="126"/>
      <c r="F15" s="127" t="s">
        <v>182</v>
      </c>
      <c r="G15" s="131" t="n">
        <f aca="false">$AB$9</f>
        <v>1</v>
      </c>
      <c r="H15" s="131" t="n">
        <f aca="false">$AB$9</f>
        <v>1</v>
      </c>
      <c r="I15" s="131"/>
      <c r="J15" s="22"/>
      <c r="K15" s="126"/>
      <c r="L15" s="132" t="s">
        <v>183</v>
      </c>
      <c r="M15" s="131" t="n">
        <f aca="false">$AB$9</f>
        <v>1</v>
      </c>
      <c r="N15" s="131" t="n">
        <f aca="false">$AB$9</f>
        <v>1</v>
      </c>
      <c r="O15" s="131"/>
      <c r="P15" s="22"/>
      <c r="Q15" s="133"/>
      <c r="R15" s="132" t="s">
        <v>184</v>
      </c>
      <c r="S15" s="131" t="n">
        <f aca="false">$AB$9</f>
        <v>1</v>
      </c>
      <c r="T15" s="131" t="n">
        <f aca="false">$AB$9</f>
        <v>1</v>
      </c>
      <c r="U15" s="131"/>
      <c r="V15" s="22"/>
      <c r="W15" s="133"/>
      <c r="X15" s="132" t="s">
        <v>185</v>
      </c>
      <c r="Y15" s="131" t="n">
        <f aca="false">$AB$9</f>
        <v>1</v>
      </c>
      <c r="Z15" s="131" t="n">
        <f aca="false">$AB$9</f>
        <v>1</v>
      </c>
      <c r="AA15" s="131"/>
      <c r="AB15" s="105"/>
      <c r="AC15" s="22"/>
    </row>
    <row r="16" customFormat="false" ht="12.75" hidden="false" customHeight="true" outlineLevel="0" collapsed="false">
      <c r="A16" s="18"/>
      <c r="B16" s="12"/>
      <c r="C16" s="125" t="s">
        <v>130</v>
      </c>
      <c r="D16" s="125"/>
      <c r="E16" s="126"/>
      <c r="F16" s="127" t="s">
        <v>186</v>
      </c>
      <c r="G16" s="131" t="n">
        <f aca="false">$AB$9</f>
        <v>1</v>
      </c>
      <c r="H16" s="131" t="n">
        <f aca="false">$AB$9</f>
        <v>1</v>
      </c>
      <c r="I16" s="131"/>
      <c r="J16" s="22"/>
      <c r="K16" s="126"/>
      <c r="L16" s="132" t="s">
        <v>187</v>
      </c>
      <c r="M16" s="131" t="n">
        <f aca="false">$AB$9</f>
        <v>1</v>
      </c>
      <c r="N16" s="131" t="n">
        <f aca="false">$AB$9</f>
        <v>1</v>
      </c>
      <c r="O16" s="131"/>
      <c r="P16" s="22"/>
      <c r="Q16" s="133"/>
      <c r="R16" s="132" t="s">
        <v>188</v>
      </c>
      <c r="S16" s="131" t="n">
        <f aca="false">$AB$9</f>
        <v>1</v>
      </c>
      <c r="T16" s="131" t="n">
        <f aca="false">$AB$9</f>
        <v>1</v>
      </c>
      <c r="U16" s="131"/>
      <c r="V16" s="22"/>
      <c r="W16" s="133"/>
      <c r="X16" s="132" t="s">
        <v>189</v>
      </c>
      <c r="Y16" s="131" t="n">
        <f aca="false">$AB$9</f>
        <v>1</v>
      </c>
      <c r="Z16" s="131" t="n">
        <f aca="false">$AB$9</f>
        <v>1</v>
      </c>
      <c r="AA16" s="131"/>
      <c r="AB16" s="105"/>
      <c r="AC16" s="22"/>
    </row>
    <row r="17" customFormat="false" ht="12.75" hidden="false" customHeight="true" outlineLevel="0" collapsed="false">
      <c r="A17" s="18"/>
      <c r="B17" s="12"/>
      <c r="C17" s="125" t="s">
        <v>132</v>
      </c>
      <c r="D17" s="125"/>
      <c r="E17" s="126"/>
      <c r="F17" s="127" t="s">
        <v>190</v>
      </c>
      <c r="G17" s="131" t="n">
        <f aca="false">$AB$9</f>
        <v>1</v>
      </c>
      <c r="H17" s="131" t="n">
        <f aca="false">$AB$9</f>
        <v>1</v>
      </c>
      <c r="I17" s="131"/>
      <c r="J17" s="22"/>
      <c r="K17" s="126"/>
      <c r="L17" s="132" t="s">
        <v>191</v>
      </c>
      <c r="M17" s="131" t="n">
        <f aca="false">$AB$9</f>
        <v>1</v>
      </c>
      <c r="N17" s="131" t="n">
        <f aca="false">$AB$9</f>
        <v>1</v>
      </c>
      <c r="O17" s="131"/>
      <c r="P17" s="22"/>
      <c r="Q17" s="133"/>
      <c r="R17" s="132" t="s">
        <v>192</v>
      </c>
      <c r="S17" s="131" t="n">
        <f aca="false">$AB$9</f>
        <v>1</v>
      </c>
      <c r="T17" s="131" t="n">
        <f aca="false">$AB$9</f>
        <v>1</v>
      </c>
      <c r="U17" s="131"/>
      <c r="V17" s="22"/>
      <c r="W17" s="133"/>
      <c r="X17" s="132" t="s">
        <v>193</v>
      </c>
      <c r="Y17" s="131" t="n">
        <f aca="false">$AB$9</f>
        <v>1</v>
      </c>
      <c r="Z17" s="131" t="n">
        <f aca="false">$AB$9</f>
        <v>1</v>
      </c>
      <c r="AA17" s="131"/>
      <c r="AB17" s="105"/>
      <c r="AC17" s="22"/>
    </row>
    <row r="18" customFormat="false" ht="12.75" hidden="false" customHeight="true" outlineLevel="0" collapsed="false">
      <c r="A18" s="18"/>
      <c r="B18" s="12"/>
      <c r="C18" s="125" t="s">
        <v>194</v>
      </c>
      <c r="D18" s="125"/>
      <c r="E18" s="126"/>
      <c r="F18" s="127" t="s">
        <v>195</v>
      </c>
      <c r="G18" s="131" t="n">
        <f aca="false">$AB$9</f>
        <v>1</v>
      </c>
      <c r="H18" s="131" t="n">
        <f aca="false">$AB$9</f>
        <v>1</v>
      </c>
      <c r="I18" s="131"/>
      <c r="J18" s="22"/>
      <c r="K18" s="126"/>
      <c r="L18" s="132" t="s">
        <v>196</v>
      </c>
      <c r="M18" s="131" t="n">
        <f aca="false">$AB$9</f>
        <v>1</v>
      </c>
      <c r="N18" s="131" t="n">
        <f aca="false">$AB$9</f>
        <v>1</v>
      </c>
      <c r="O18" s="131"/>
      <c r="P18" s="22"/>
      <c r="Q18" s="133"/>
      <c r="R18" s="132" t="s">
        <v>197</v>
      </c>
      <c r="S18" s="131" t="n">
        <f aca="false">$AB$9</f>
        <v>1</v>
      </c>
      <c r="T18" s="131" t="n">
        <f aca="false">$AB$9</f>
        <v>1</v>
      </c>
      <c r="U18" s="131"/>
      <c r="V18" s="22"/>
      <c r="W18" s="133"/>
      <c r="X18" s="132" t="s">
        <v>198</v>
      </c>
      <c r="Y18" s="131" t="n">
        <f aca="false">$AB$9</f>
        <v>1</v>
      </c>
      <c r="Z18" s="131" t="n">
        <f aca="false">$AB$9</f>
        <v>1</v>
      </c>
      <c r="AA18" s="131"/>
      <c r="AB18" s="105"/>
      <c r="AC18" s="22"/>
    </row>
    <row r="19" customFormat="false" ht="12.75" hidden="false" customHeight="true" outlineLevel="0" collapsed="false">
      <c r="A19" s="18"/>
      <c r="B19" s="12"/>
      <c r="C19" s="134" t="s">
        <v>138</v>
      </c>
      <c r="D19" s="134"/>
      <c r="E19" s="135"/>
      <c r="F19" s="136" t="s">
        <v>199</v>
      </c>
      <c r="G19" s="137" t="n">
        <f aca="false">$AB$9</f>
        <v>1</v>
      </c>
      <c r="H19" s="137" t="n">
        <f aca="false">$AB$9</f>
        <v>1</v>
      </c>
      <c r="I19" s="137"/>
      <c r="J19" s="22"/>
      <c r="K19" s="129" t="s">
        <v>177</v>
      </c>
      <c r="L19" s="130"/>
      <c r="M19" s="130"/>
      <c r="N19" s="130"/>
      <c r="O19" s="130"/>
      <c r="P19" s="22"/>
      <c r="Q19" s="138"/>
      <c r="R19" s="139" t="s">
        <v>200</v>
      </c>
      <c r="S19" s="137" t="n">
        <f aca="false">$AB$9</f>
        <v>1</v>
      </c>
      <c r="T19" s="137" t="n">
        <f aca="false">$AB$9</f>
        <v>1</v>
      </c>
      <c r="U19" s="137"/>
      <c r="V19" s="22"/>
      <c r="W19" s="129" t="s">
        <v>177</v>
      </c>
      <c r="X19" s="130"/>
      <c r="Y19" s="130"/>
      <c r="Z19" s="130"/>
      <c r="AA19" s="130"/>
      <c r="AB19" s="105"/>
      <c r="AC19" s="22"/>
    </row>
    <row r="20" customFormat="false" ht="12.75" hidden="false" customHeight="true" outlineLevel="0" collapsed="false">
      <c r="A20" s="18"/>
      <c r="B20" s="12"/>
      <c r="C20" s="97"/>
      <c r="D20" s="24"/>
      <c r="E20" s="40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105"/>
      <c r="AC20" s="22"/>
    </row>
    <row r="21" customFormat="false" ht="12.75" hidden="false" customHeight="true" outlineLevel="0" collapsed="false">
      <c r="A21" s="18"/>
      <c r="B21" s="12"/>
      <c r="C21" s="116" t="s">
        <v>201</v>
      </c>
      <c r="D21" s="12"/>
      <c r="E21" s="12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105"/>
      <c r="AC21" s="22"/>
    </row>
    <row r="22" customFormat="false" ht="12.75" hidden="false" customHeight="true" outlineLevel="0" collapsed="false">
      <c r="A22" s="18"/>
      <c r="B22" s="12"/>
      <c r="C22" s="117" t="s">
        <v>167</v>
      </c>
      <c r="D22" s="117"/>
      <c r="E22" s="118" t="s">
        <v>202</v>
      </c>
      <c r="F22" s="119" t="s">
        <v>203</v>
      </c>
      <c r="G22" s="120" t="s">
        <v>119</v>
      </c>
      <c r="H22" s="120"/>
      <c r="I22" s="120"/>
      <c r="J22" s="22"/>
      <c r="K22" s="121" t="s">
        <v>170</v>
      </c>
      <c r="L22" s="122" t="s">
        <v>171</v>
      </c>
      <c r="M22" s="120" t="s">
        <v>119</v>
      </c>
      <c r="N22" s="120"/>
      <c r="O22" s="120"/>
      <c r="P22" s="22"/>
      <c r="Q22" s="123" t="s">
        <v>172</v>
      </c>
      <c r="R22" s="122" t="s">
        <v>173</v>
      </c>
      <c r="S22" s="120" t="s">
        <v>119</v>
      </c>
      <c r="T22" s="120"/>
      <c r="U22" s="120"/>
      <c r="V22" s="22"/>
      <c r="W22" s="123" t="s">
        <v>174</v>
      </c>
      <c r="X22" s="122" t="s">
        <v>175</v>
      </c>
      <c r="Y22" s="120" t="s">
        <v>119</v>
      </c>
      <c r="Z22" s="120"/>
      <c r="AA22" s="120"/>
      <c r="AB22" s="105"/>
      <c r="AC22" s="22"/>
    </row>
    <row r="23" customFormat="false" ht="12.75" hidden="false" customHeight="true" outlineLevel="0" collapsed="false">
      <c r="A23" s="18"/>
      <c r="B23" s="12"/>
      <c r="C23" s="117"/>
      <c r="D23" s="117"/>
      <c r="E23" s="118"/>
      <c r="F23" s="119"/>
      <c r="G23" s="124" t="s">
        <v>118</v>
      </c>
      <c r="H23" s="124" t="s">
        <v>120</v>
      </c>
      <c r="I23" s="124" t="n">
        <v>10</v>
      </c>
      <c r="J23" s="22"/>
      <c r="K23" s="121"/>
      <c r="L23" s="122"/>
      <c r="M23" s="124" t="s">
        <v>118</v>
      </c>
      <c r="N23" s="124" t="s">
        <v>120</v>
      </c>
      <c r="O23" s="124" t="n">
        <v>10</v>
      </c>
      <c r="P23" s="22"/>
      <c r="Q23" s="123"/>
      <c r="R23" s="122"/>
      <c r="S23" s="124" t="s">
        <v>118</v>
      </c>
      <c r="T23" s="124" t="s">
        <v>120</v>
      </c>
      <c r="U23" s="124" t="n">
        <v>10</v>
      </c>
      <c r="V23" s="22"/>
      <c r="W23" s="123"/>
      <c r="X23" s="122"/>
      <c r="Y23" s="124" t="s">
        <v>118</v>
      </c>
      <c r="Z23" s="124" t="s">
        <v>120</v>
      </c>
      <c r="AA23" s="124" t="n">
        <v>10</v>
      </c>
      <c r="AB23" s="105"/>
      <c r="AC23" s="22"/>
    </row>
    <row r="24" customFormat="false" ht="12.75" hidden="false" customHeight="true" outlineLevel="0" collapsed="false">
      <c r="A24" s="18"/>
      <c r="B24" s="12"/>
      <c r="C24" s="125" t="s">
        <v>127</v>
      </c>
      <c r="D24" s="125"/>
      <c r="E24" s="126"/>
      <c r="F24" s="140" t="s">
        <v>204</v>
      </c>
      <c r="G24" s="128" t="n">
        <f aca="false">$AB$9</f>
        <v>1</v>
      </c>
      <c r="H24" s="128" t="n">
        <f aca="false">$AB$9</f>
        <v>1</v>
      </c>
      <c r="I24" s="128"/>
      <c r="J24" s="22"/>
      <c r="K24" s="126"/>
      <c r="L24" s="132" t="s">
        <v>205</v>
      </c>
      <c r="M24" s="128" t="n">
        <f aca="false">$AB$9</f>
        <v>1</v>
      </c>
      <c r="N24" s="128" t="n">
        <f aca="false">$AB$9</f>
        <v>1</v>
      </c>
      <c r="O24" s="128"/>
      <c r="P24" s="22"/>
      <c r="Q24" s="133"/>
      <c r="R24" s="132" t="s">
        <v>206</v>
      </c>
      <c r="S24" s="128" t="n">
        <f aca="false">$AB$9</f>
        <v>1</v>
      </c>
      <c r="T24" s="128" t="n">
        <f aca="false">$AB$9</f>
        <v>1</v>
      </c>
      <c r="U24" s="128"/>
      <c r="V24" s="22"/>
      <c r="W24" s="133"/>
      <c r="X24" s="132" t="s">
        <v>207</v>
      </c>
      <c r="Y24" s="128" t="n">
        <f aca="false">$AB$9</f>
        <v>1</v>
      </c>
      <c r="Z24" s="128" t="n">
        <f aca="false">$AB$9</f>
        <v>1</v>
      </c>
      <c r="AA24" s="128"/>
      <c r="AB24" s="105"/>
      <c r="AC24" s="22"/>
    </row>
    <row r="25" customFormat="false" ht="12.75" hidden="false" customHeight="true" outlineLevel="0" collapsed="false">
      <c r="A25" s="18"/>
      <c r="B25" s="12"/>
      <c r="C25" s="125" t="s">
        <v>128</v>
      </c>
      <c r="D25" s="125"/>
      <c r="E25" s="126"/>
      <c r="F25" s="140" t="s">
        <v>208</v>
      </c>
      <c r="G25" s="128" t="n">
        <f aca="false">$AB$9</f>
        <v>1</v>
      </c>
      <c r="H25" s="128" t="n">
        <f aca="false">$AB$9</f>
        <v>1</v>
      </c>
      <c r="I25" s="128"/>
      <c r="J25" s="22"/>
      <c r="K25" s="126"/>
      <c r="L25" s="132" t="s">
        <v>209</v>
      </c>
      <c r="M25" s="128" t="n">
        <f aca="false">$AB$9</f>
        <v>1</v>
      </c>
      <c r="N25" s="128" t="n">
        <f aca="false">$AB$9</f>
        <v>1</v>
      </c>
      <c r="O25" s="128"/>
      <c r="P25" s="22"/>
      <c r="Q25" s="133"/>
      <c r="R25" s="132" t="s">
        <v>210</v>
      </c>
      <c r="S25" s="128" t="n">
        <f aca="false">$AB$9</f>
        <v>1</v>
      </c>
      <c r="T25" s="128" t="n">
        <f aca="false">$AB$9</f>
        <v>1</v>
      </c>
      <c r="U25" s="128"/>
      <c r="V25" s="22"/>
      <c r="W25" s="133"/>
      <c r="X25" s="132" t="s">
        <v>211</v>
      </c>
      <c r="Y25" s="128" t="n">
        <f aca="false">$AB$9</f>
        <v>1</v>
      </c>
      <c r="Z25" s="128" t="n">
        <f aca="false">$AB$9</f>
        <v>1</v>
      </c>
      <c r="AA25" s="128"/>
      <c r="AB25" s="105"/>
      <c r="AC25" s="22"/>
    </row>
    <row r="26" customFormat="false" ht="12.75" hidden="false" customHeight="true" outlineLevel="0" collapsed="false">
      <c r="A26" s="18"/>
      <c r="B26" s="12"/>
      <c r="C26" s="125" t="s">
        <v>130</v>
      </c>
      <c r="D26" s="125"/>
      <c r="E26" s="126"/>
      <c r="F26" s="140" t="s">
        <v>212</v>
      </c>
      <c r="G26" s="128" t="n">
        <f aca="false">$AB$9</f>
        <v>1</v>
      </c>
      <c r="H26" s="128" t="n">
        <f aca="false">$AB$9</f>
        <v>1</v>
      </c>
      <c r="I26" s="128"/>
      <c r="J26" s="22"/>
      <c r="K26" s="126"/>
      <c r="L26" s="132" t="s">
        <v>213</v>
      </c>
      <c r="M26" s="128" t="n">
        <f aca="false">$AB$9</f>
        <v>1</v>
      </c>
      <c r="N26" s="128" t="n">
        <f aca="false">$AB$9</f>
        <v>1</v>
      </c>
      <c r="O26" s="128"/>
      <c r="P26" s="22"/>
      <c r="Q26" s="133"/>
      <c r="R26" s="132" t="s">
        <v>214</v>
      </c>
      <c r="S26" s="128" t="n">
        <f aca="false">$AB$9</f>
        <v>1</v>
      </c>
      <c r="T26" s="128" t="n">
        <f aca="false">$AB$9</f>
        <v>1</v>
      </c>
      <c r="U26" s="128"/>
      <c r="V26" s="22"/>
      <c r="W26" s="133"/>
      <c r="X26" s="132" t="s">
        <v>215</v>
      </c>
      <c r="Y26" s="128" t="n">
        <f aca="false">$AB$9</f>
        <v>1</v>
      </c>
      <c r="Z26" s="128" t="n">
        <f aca="false">$AB$9</f>
        <v>1</v>
      </c>
      <c r="AA26" s="128"/>
      <c r="AB26" s="105"/>
      <c r="AC26" s="22"/>
    </row>
    <row r="27" customFormat="false" ht="12.75" hidden="false" customHeight="true" outlineLevel="0" collapsed="false">
      <c r="A27" s="18"/>
      <c r="B27" s="12"/>
      <c r="C27" s="125" t="s">
        <v>132</v>
      </c>
      <c r="D27" s="125"/>
      <c r="E27" s="126"/>
      <c r="F27" s="140" t="s">
        <v>216</v>
      </c>
      <c r="G27" s="128" t="n">
        <f aca="false">$AB$9</f>
        <v>1</v>
      </c>
      <c r="H27" s="128" t="n">
        <f aca="false">$AB$9</f>
        <v>1</v>
      </c>
      <c r="I27" s="128"/>
      <c r="J27" s="22"/>
      <c r="K27" s="126"/>
      <c r="L27" s="132" t="s">
        <v>217</v>
      </c>
      <c r="M27" s="128" t="n">
        <f aca="false">$AB$9</f>
        <v>1</v>
      </c>
      <c r="N27" s="128" t="n">
        <f aca="false">$AB$9</f>
        <v>1</v>
      </c>
      <c r="O27" s="128"/>
      <c r="P27" s="22"/>
      <c r="Q27" s="133"/>
      <c r="R27" s="132" t="s">
        <v>218</v>
      </c>
      <c r="S27" s="128" t="n">
        <f aca="false">$AB$9</f>
        <v>1</v>
      </c>
      <c r="T27" s="128" t="n">
        <f aca="false">$AB$9</f>
        <v>1</v>
      </c>
      <c r="U27" s="128"/>
      <c r="V27" s="22"/>
      <c r="W27" s="133"/>
      <c r="X27" s="132" t="s">
        <v>219</v>
      </c>
      <c r="Y27" s="128" t="n">
        <f aca="false">$AB$9</f>
        <v>1</v>
      </c>
      <c r="Z27" s="128" t="n">
        <f aca="false">$AB$9</f>
        <v>1</v>
      </c>
      <c r="AA27" s="128"/>
      <c r="AB27" s="105"/>
      <c r="AC27" s="22"/>
    </row>
    <row r="28" customFormat="false" ht="12.75" hidden="false" customHeight="true" outlineLevel="0" collapsed="false">
      <c r="A28" s="18"/>
      <c r="B28" s="12"/>
      <c r="C28" s="125" t="s">
        <v>194</v>
      </c>
      <c r="D28" s="125"/>
      <c r="E28" s="126"/>
      <c r="F28" s="140" t="s">
        <v>220</v>
      </c>
      <c r="G28" s="128" t="n">
        <f aca="false">$AB$9</f>
        <v>1</v>
      </c>
      <c r="H28" s="128" t="n">
        <f aca="false">$AB$9</f>
        <v>1</v>
      </c>
      <c r="I28" s="128"/>
      <c r="J28" s="22"/>
      <c r="K28" s="126"/>
      <c r="L28" s="132" t="s">
        <v>221</v>
      </c>
      <c r="M28" s="128" t="n">
        <f aca="false">$AB$9</f>
        <v>1</v>
      </c>
      <c r="N28" s="128" t="n">
        <f aca="false">$AB$9</f>
        <v>1</v>
      </c>
      <c r="O28" s="128"/>
      <c r="P28" s="22"/>
      <c r="Q28" s="133"/>
      <c r="R28" s="132" t="s">
        <v>222</v>
      </c>
      <c r="S28" s="128" t="n">
        <f aca="false">$AB$9</f>
        <v>1</v>
      </c>
      <c r="T28" s="128" t="n">
        <f aca="false">$AB$9</f>
        <v>1</v>
      </c>
      <c r="U28" s="128"/>
      <c r="V28" s="22"/>
      <c r="W28" s="133"/>
      <c r="X28" s="132" t="s">
        <v>223</v>
      </c>
      <c r="Y28" s="128" t="n">
        <f aca="false">$AB$9</f>
        <v>1</v>
      </c>
      <c r="Z28" s="128" t="n">
        <f aca="false">$AB$9</f>
        <v>1</v>
      </c>
      <c r="AA28" s="128"/>
      <c r="AB28" s="105"/>
      <c r="AC28" s="22"/>
    </row>
    <row r="29" customFormat="false" ht="12.75" hidden="false" customHeight="true" outlineLevel="0" collapsed="false">
      <c r="A29" s="18"/>
      <c r="B29" s="12"/>
      <c r="C29" s="134" t="s">
        <v>138</v>
      </c>
      <c r="D29" s="134"/>
      <c r="E29" s="135"/>
      <c r="F29" s="141" t="s">
        <v>224</v>
      </c>
      <c r="G29" s="137" t="n">
        <f aca="false">$AB$9</f>
        <v>1</v>
      </c>
      <c r="H29" s="137" t="n">
        <f aca="false">$AB$9</f>
        <v>1</v>
      </c>
      <c r="I29" s="137"/>
      <c r="J29" s="22"/>
      <c r="K29" s="129" t="s">
        <v>177</v>
      </c>
      <c r="L29" s="130"/>
      <c r="M29" s="130"/>
      <c r="N29" s="130"/>
      <c r="O29" s="130"/>
      <c r="P29" s="22"/>
      <c r="Q29" s="138"/>
      <c r="R29" s="139" t="s">
        <v>225</v>
      </c>
      <c r="S29" s="137" t="n">
        <f aca="false">$AB$9</f>
        <v>1</v>
      </c>
      <c r="T29" s="137" t="n">
        <f aca="false">$AB$9</f>
        <v>1</v>
      </c>
      <c r="U29" s="137"/>
      <c r="V29" s="22"/>
      <c r="W29" s="129" t="s">
        <v>177</v>
      </c>
      <c r="X29" s="130"/>
      <c r="Y29" s="130"/>
      <c r="Z29" s="130"/>
      <c r="AA29" s="130"/>
      <c r="AB29" s="105"/>
      <c r="AC29" s="22"/>
    </row>
    <row r="30" customFormat="false" ht="17" hidden="false" customHeight="true" outlineLevel="0" collapsed="false">
      <c r="A30" s="18"/>
      <c r="B30" s="12"/>
      <c r="C30" s="97"/>
      <c r="D30" s="24"/>
      <c r="E30" s="40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105"/>
      <c r="AC30" s="22"/>
    </row>
    <row r="31" customFormat="false" ht="12.75" hidden="false" customHeight="true" outlineLevel="0" collapsed="false">
      <c r="A31" s="18"/>
      <c r="B31" s="12"/>
      <c r="C31" s="116" t="s">
        <v>226</v>
      </c>
      <c r="D31" s="12"/>
      <c r="E31" s="12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105"/>
      <c r="AC31" s="22"/>
    </row>
    <row r="32" customFormat="false" ht="12.75" hidden="false" customHeight="true" outlineLevel="0" collapsed="false">
      <c r="A32" s="18"/>
      <c r="B32" s="12"/>
      <c r="C32" s="117" t="s">
        <v>167</v>
      </c>
      <c r="D32" s="117"/>
      <c r="E32" s="118" t="s">
        <v>227</v>
      </c>
      <c r="F32" s="119" t="s">
        <v>228</v>
      </c>
      <c r="G32" s="120" t="s">
        <v>119</v>
      </c>
      <c r="H32" s="120"/>
      <c r="I32" s="120"/>
      <c r="J32" s="22"/>
      <c r="K32" s="121" t="s">
        <v>170</v>
      </c>
      <c r="L32" s="122" t="s">
        <v>171</v>
      </c>
      <c r="M32" s="120" t="s">
        <v>119</v>
      </c>
      <c r="N32" s="120"/>
      <c r="O32" s="120"/>
      <c r="P32" s="22"/>
      <c r="Q32" s="123" t="s">
        <v>172</v>
      </c>
      <c r="R32" s="122" t="s">
        <v>173</v>
      </c>
      <c r="S32" s="120" t="s">
        <v>119</v>
      </c>
      <c r="T32" s="120"/>
      <c r="U32" s="120"/>
      <c r="V32" s="22"/>
      <c r="W32" s="123" t="s">
        <v>174</v>
      </c>
      <c r="X32" s="122" t="s">
        <v>175</v>
      </c>
      <c r="Y32" s="120" t="s">
        <v>119</v>
      </c>
      <c r="Z32" s="120"/>
      <c r="AA32" s="120"/>
      <c r="AB32" s="105"/>
      <c r="AC32" s="22"/>
    </row>
    <row r="33" customFormat="false" ht="12.75" hidden="false" customHeight="true" outlineLevel="0" collapsed="false">
      <c r="A33" s="18"/>
      <c r="B33" s="12"/>
      <c r="C33" s="117"/>
      <c r="D33" s="117"/>
      <c r="E33" s="118"/>
      <c r="F33" s="119"/>
      <c r="G33" s="124" t="s">
        <v>118</v>
      </c>
      <c r="H33" s="124" t="s">
        <v>120</v>
      </c>
      <c r="I33" s="124" t="n">
        <v>10</v>
      </c>
      <c r="J33" s="22"/>
      <c r="K33" s="121"/>
      <c r="L33" s="122"/>
      <c r="M33" s="124" t="s">
        <v>118</v>
      </c>
      <c r="N33" s="124" t="s">
        <v>120</v>
      </c>
      <c r="O33" s="124" t="n">
        <v>10</v>
      </c>
      <c r="P33" s="22"/>
      <c r="Q33" s="123"/>
      <c r="R33" s="122"/>
      <c r="S33" s="124" t="s">
        <v>118</v>
      </c>
      <c r="T33" s="124" t="s">
        <v>120</v>
      </c>
      <c r="U33" s="124" t="n">
        <v>10</v>
      </c>
      <c r="V33" s="22"/>
      <c r="W33" s="123"/>
      <c r="X33" s="122"/>
      <c r="Y33" s="124" t="s">
        <v>118</v>
      </c>
      <c r="Z33" s="124" t="s">
        <v>120</v>
      </c>
      <c r="AA33" s="124" t="n">
        <v>10</v>
      </c>
      <c r="AB33" s="105"/>
      <c r="AC33" s="22"/>
    </row>
    <row r="34" customFormat="false" ht="12.75" hidden="false" customHeight="true" outlineLevel="0" collapsed="false">
      <c r="A34" s="18"/>
      <c r="B34" s="12"/>
      <c r="C34" s="125" t="s">
        <v>127</v>
      </c>
      <c r="D34" s="125"/>
      <c r="E34" s="126"/>
      <c r="F34" s="140" t="s">
        <v>229</v>
      </c>
      <c r="G34" s="128" t="n">
        <f aca="false">$AB$9</f>
        <v>1</v>
      </c>
      <c r="H34" s="128" t="n">
        <f aca="false">$AB$9</f>
        <v>1</v>
      </c>
      <c r="I34" s="128"/>
      <c r="J34" s="22"/>
      <c r="K34" s="126"/>
      <c r="L34" s="132" t="s">
        <v>230</v>
      </c>
      <c r="M34" s="128" t="n">
        <f aca="false">$AB$9</f>
        <v>1</v>
      </c>
      <c r="N34" s="128" t="n">
        <f aca="false">$AB$9</f>
        <v>1</v>
      </c>
      <c r="O34" s="128"/>
      <c r="P34" s="22"/>
      <c r="Q34" s="129" t="s">
        <v>177</v>
      </c>
      <c r="R34" s="130"/>
      <c r="S34" s="130"/>
      <c r="T34" s="130"/>
      <c r="U34" s="130"/>
      <c r="V34" s="22"/>
      <c r="W34" s="133"/>
      <c r="X34" s="132" t="s">
        <v>231</v>
      </c>
      <c r="Y34" s="128" t="n">
        <f aca="false">$AB$9</f>
        <v>1</v>
      </c>
      <c r="Z34" s="128" t="n">
        <f aca="false">$AB$9</f>
        <v>1</v>
      </c>
      <c r="AA34" s="128"/>
      <c r="AB34" s="105"/>
      <c r="AC34" s="22"/>
    </row>
    <row r="35" customFormat="false" ht="12.75" hidden="false" customHeight="true" outlineLevel="0" collapsed="false">
      <c r="A35" s="18"/>
      <c r="B35" s="12"/>
      <c r="C35" s="125" t="s">
        <v>128</v>
      </c>
      <c r="D35" s="125"/>
      <c r="E35" s="126"/>
      <c r="F35" s="140" t="s">
        <v>232</v>
      </c>
      <c r="G35" s="128" t="n">
        <f aca="false">$AB$9</f>
        <v>1</v>
      </c>
      <c r="H35" s="128" t="n">
        <f aca="false">$AB$9</f>
        <v>1</v>
      </c>
      <c r="I35" s="128"/>
      <c r="J35" s="22"/>
      <c r="K35" s="126"/>
      <c r="L35" s="132" t="s">
        <v>233</v>
      </c>
      <c r="M35" s="128" t="n">
        <f aca="false">$AB$9</f>
        <v>1</v>
      </c>
      <c r="N35" s="128" t="n">
        <f aca="false">$AB$9</f>
        <v>1</v>
      </c>
      <c r="O35" s="128"/>
      <c r="P35" s="22"/>
      <c r="Q35" s="133"/>
      <c r="R35" s="132" t="s">
        <v>234</v>
      </c>
      <c r="S35" s="128" t="n">
        <f aca="false">$AB$9</f>
        <v>1</v>
      </c>
      <c r="T35" s="128" t="n">
        <f aca="false">$AB$9</f>
        <v>1</v>
      </c>
      <c r="U35" s="128"/>
      <c r="V35" s="22"/>
      <c r="W35" s="133"/>
      <c r="X35" s="132" t="s">
        <v>235</v>
      </c>
      <c r="Y35" s="128" t="n">
        <f aca="false">$AB$9</f>
        <v>1</v>
      </c>
      <c r="Z35" s="128" t="n">
        <f aca="false">$AB$9</f>
        <v>1</v>
      </c>
      <c r="AA35" s="128"/>
      <c r="AB35" s="105"/>
      <c r="AC35" s="22"/>
    </row>
    <row r="36" customFormat="false" ht="12.75" hidden="false" customHeight="true" outlineLevel="0" collapsed="false">
      <c r="A36" s="18"/>
      <c r="B36" s="12"/>
      <c r="C36" s="125" t="s">
        <v>130</v>
      </c>
      <c r="D36" s="125"/>
      <c r="E36" s="126"/>
      <c r="F36" s="140" t="s">
        <v>236</v>
      </c>
      <c r="G36" s="128" t="n">
        <f aca="false">$AB$9</f>
        <v>1</v>
      </c>
      <c r="H36" s="128" t="n">
        <f aca="false">$AB$9</f>
        <v>1</v>
      </c>
      <c r="I36" s="128"/>
      <c r="J36" s="22"/>
      <c r="K36" s="126"/>
      <c r="L36" s="132" t="s">
        <v>237</v>
      </c>
      <c r="M36" s="128" t="n">
        <f aca="false">$AB$9</f>
        <v>1</v>
      </c>
      <c r="N36" s="128" t="n">
        <f aca="false">$AB$9</f>
        <v>1</v>
      </c>
      <c r="O36" s="128"/>
      <c r="P36" s="22"/>
      <c r="Q36" s="133"/>
      <c r="R36" s="132" t="s">
        <v>238</v>
      </c>
      <c r="S36" s="128" t="n">
        <f aca="false">$AB$9</f>
        <v>1</v>
      </c>
      <c r="T36" s="128" t="n">
        <f aca="false">$AB$9</f>
        <v>1</v>
      </c>
      <c r="U36" s="128"/>
      <c r="V36" s="22"/>
      <c r="W36" s="133"/>
      <c r="X36" s="132" t="s">
        <v>239</v>
      </c>
      <c r="Y36" s="128" t="n">
        <f aca="false">$AB$9</f>
        <v>1</v>
      </c>
      <c r="Z36" s="128" t="n">
        <f aca="false">$AB$9</f>
        <v>1</v>
      </c>
      <c r="AA36" s="128"/>
      <c r="AB36" s="105"/>
      <c r="AC36" s="22"/>
    </row>
    <row r="37" customFormat="false" ht="12.75" hidden="false" customHeight="true" outlineLevel="0" collapsed="false">
      <c r="A37" s="18"/>
      <c r="B37" s="12"/>
      <c r="C37" s="125" t="s">
        <v>132</v>
      </c>
      <c r="D37" s="125"/>
      <c r="E37" s="126"/>
      <c r="F37" s="140" t="s">
        <v>240</v>
      </c>
      <c r="G37" s="128" t="n">
        <f aca="false">$AB$9</f>
        <v>1</v>
      </c>
      <c r="H37" s="128" t="n">
        <f aca="false">$AB$9</f>
        <v>1</v>
      </c>
      <c r="I37" s="128"/>
      <c r="J37" s="22"/>
      <c r="K37" s="126"/>
      <c r="L37" s="132" t="s">
        <v>241</v>
      </c>
      <c r="M37" s="128" t="n">
        <f aca="false">$AB$9</f>
        <v>1</v>
      </c>
      <c r="N37" s="128" t="n">
        <f aca="false">$AB$9</f>
        <v>1</v>
      </c>
      <c r="O37" s="128"/>
      <c r="P37" s="22"/>
      <c r="Q37" s="133"/>
      <c r="R37" s="132" t="s">
        <v>242</v>
      </c>
      <c r="S37" s="128" t="n">
        <f aca="false">$AB$9</f>
        <v>1</v>
      </c>
      <c r="T37" s="128" t="n">
        <f aca="false">$AB$9</f>
        <v>1</v>
      </c>
      <c r="U37" s="128"/>
      <c r="V37" s="22"/>
      <c r="W37" s="133"/>
      <c r="X37" s="132" t="s">
        <v>243</v>
      </c>
      <c r="Y37" s="128" t="n">
        <f aca="false">$AB$9</f>
        <v>1</v>
      </c>
      <c r="Z37" s="128" t="n">
        <f aca="false">$AB$9</f>
        <v>1</v>
      </c>
      <c r="AA37" s="128"/>
      <c r="AB37" s="105"/>
      <c r="AC37" s="22"/>
    </row>
    <row r="38" customFormat="false" ht="12.75" hidden="false" customHeight="true" outlineLevel="0" collapsed="false">
      <c r="A38" s="18"/>
      <c r="B38" s="12"/>
      <c r="C38" s="125" t="s">
        <v>194</v>
      </c>
      <c r="D38" s="125"/>
      <c r="E38" s="126"/>
      <c r="F38" s="140" t="s">
        <v>244</v>
      </c>
      <c r="G38" s="128" t="n">
        <f aca="false">$AB$9</f>
        <v>1</v>
      </c>
      <c r="H38" s="128" t="n">
        <f aca="false">$AB$9</f>
        <v>1</v>
      </c>
      <c r="I38" s="128"/>
      <c r="J38" s="22"/>
      <c r="K38" s="126"/>
      <c r="L38" s="132" t="s">
        <v>245</v>
      </c>
      <c r="M38" s="128" t="n">
        <f aca="false">$AB$9</f>
        <v>1</v>
      </c>
      <c r="N38" s="128" t="n">
        <f aca="false">$AB$9</f>
        <v>1</v>
      </c>
      <c r="O38" s="128"/>
      <c r="P38" s="22"/>
      <c r="Q38" s="133"/>
      <c r="R38" s="132" t="s">
        <v>246</v>
      </c>
      <c r="S38" s="128" t="n">
        <f aca="false">$AB$9</f>
        <v>1</v>
      </c>
      <c r="T38" s="128" t="n">
        <f aca="false">$AB$9</f>
        <v>1</v>
      </c>
      <c r="U38" s="128"/>
      <c r="V38" s="22"/>
      <c r="W38" s="133"/>
      <c r="X38" s="132" t="s">
        <v>247</v>
      </c>
      <c r="Y38" s="128" t="n">
        <f aca="false">$AB$9</f>
        <v>1</v>
      </c>
      <c r="Z38" s="128" t="n">
        <f aca="false">$AB$9</f>
        <v>1</v>
      </c>
      <c r="AA38" s="128"/>
      <c r="AB38" s="105"/>
      <c r="AC38" s="22"/>
    </row>
    <row r="39" customFormat="false" ht="12.75" hidden="false" customHeight="true" outlineLevel="0" collapsed="false">
      <c r="A39" s="18"/>
      <c r="B39" s="12"/>
      <c r="C39" s="134" t="s">
        <v>138</v>
      </c>
      <c r="D39" s="134"/>
      <c r="E39" s="135"/>
      <c r="F39" s="141" t="s">
        <v>248</v>
      </c>
      <c r="G39" s="137" t="n">
        <f aca="false">$AB$9</f>
        <v>1</v>
      </c>
      <c r="H39" s="137" t="n">
        <f aca="false">$AB$9</f>
        <v>1</v>
      </c>
      <c r="I39" s="137"/>
      <c r="J39" s="22"/>
      <c r="K39" s="129" t="s">
        <v>177</v>
      </c>
      <c r="L39" s="130"/>
      <c r="M39" s="130"/>
      <c r="N39" s="130"/>
      <c r="O39" s="130"/>
      <c r="P39" s="22"/>
      <c r="Q39" s="138"/>
      <c r="R39" s="139" t="s">
        <v>249</v>
      </c>
      <c r="S39" s="137" t="n">
        <f aca="false">$AB$9</f>
        <v>1</v>
      </c>
      <c r="T39" s="137" t="n">
        <f aca="false">$AB$9</f>
        <v>1</v>
      </c>
      <c r="U39" s="137"/>
      <c r="V39" s="22"/>
      <c r="W39" s="129" t="s">
        <v>177</v>
      </c>
      <c r="X39" s="130"/>
      <c r="Y39" s="130"/>
      <c r="Z39" s="130"/>
      <c r="AA39" s="130"/>
      <c r="AB39" s="105"/>
      <c r="AC39" s="22"/>
    </row>
    <row r="40" customFormat="false" ht="17" hidden="false" customHeight="true" outlineLevel="0" collapsed="false">
      <c r="A40" s="18"/>
      <c r="B40" s="12"/>
      <c r="C40" s="97"/>
      <c r="D40" s="24"/>
      <c r="E40" s="40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105"/>
      <c r="AC40" s="22"/>
    </row>
    <row r="41" customFormat="false" ht="12.75" hidden="false" customHeight="true" outlineLevel="0" collapsed="false">
      <c r="A41" s="18"/>
      <c r="B41" s="12"/>
      <c r="C41" s="116" t="s">
        <v>250</v>
      </c>
      <c r="D41" s="12"/>
      <c r="E41" s="12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105"/>
      <c r="AC41" s="22"/>
    </row>
    <row r="42" customFormat="false" ht="12.75" hidden="false" customHeight="true" outlineLevel="0" collapsed="false">
      <c r="A42" s="18"/>
      <c r="B42" s="12"/>
      <c r="C42" s="117" t="s">
        <v>167</v>
      </c>
      <c r="D42" s="117"/>
      <c r="E42" s="118" t="s">
        <v>41</v>
      </c>
      <c r="F42" s="119" t="s">
        <v>251</v>
      </c>
      <c r="G42" s="120" t="s">
        <v>119</v>
      </c>
      <c r="H42" s="120"/>
      <c r="I42" s="120"/>
      <c r="J42" s="22"/>
      <c r="K42" s="121" t="s">
        <v>170</v>
      </c>
      <c r="L42" s="122" t="s">
        <v>171</v>
      </c>
      <c r="M42" s="120" t="s">
        <v>119</v>
      </c>
      <c r="N42" s="120"/>
      <c r="O42" s="120"/>
      <c r="P42" s="22"/>
      <c r="Q42" s="123" t="s">
        <v>172</v>
      </c>
      <c r="R42" s="122" t="s">
        <v>173</v>
      </c>
      <c r="S42" s="120" t="s">
        <v>119</v>
      </c>
      <c r="T42" s="120"/>
      <c r="U42" s="120"/>
      <c r="V42" s="22"/>
      <c r="W42" s="123" t="s">
        <v>174</v>
      </c>
      <c r="X42" s="122" t="s">
        <v>175</v>
      </c>
      <c r="Y42" s="120" t="s">
        <v>119</v>
      </c>
      <c r="Z42" s="120"/>
      <c r="AA42" s="120"/>
      <c r="AB42" s="105"/>
      <c r="AC42" s="22"/>
    </row>
    <row r="43" customFormat="false" ht="12.75" hidden="false" customHeight="true" outlineLevel="0" collapsed="false">
      <c r="A43" s="18"/>
      <c r="B43" s="12"/>
      <c r="C43" s="117"/>
      <c r="D43" s="117"/>
      <c r="E43" s="118"/>
      <c r="F43" s="119"/>
      <c r="G43" s="124" t="s">
        <v>118</v>
      </c>
      <c r="H43" s="124" t="s">
        <v>120</v>
      </c>
      <c r="I43" s="124" t="n">
        <v>10</v>
      </c>
      <c r="J43" s="22"/>
      <c r="K43" s="121"/>
      <c r="L43" s="122"/>
      <c r="M43" s="124" t="s">
        <v>118</v>
      </c>
      <c r="N43" s="124" t="s">
        <v>120</v>
      </c>
      <c r="O43" s="124" t="n">
        <v>10</v>
      </c>
      <c r="P43" s="22"/>
      <c r="Q43" s="123"/>
      <c r="R43" s="122"/>
      <c r="S43" s="124" t="s">
        <v>118</v>
      </c>
      <c r="T43" s="124" t="s">
        <v>120</v>
      </c>
      <c r="U43" s="124" t="n">
        <v>10</v>
      </c>
      <c r="V43" s="22"/>
      <c r="W43" s="123"/>
      <c r="X43" s="122"/>
      <c r="Y43" s="124" t="s">
        <v>118</v>
      </c>
      <c r="Z43" s="124" t="s">
        <v>120</v>
      </c>
      <c r="AA43" s="124" t="n">
        <v>10</v>
      </c>
      <c r="AB43" s="105"/>
      <c r="AC43" s="22"/>
    </row>
    <row r="44" customFormat="false" ht="12.75" hidden="false" customHeight="true" outlineLevel="0" collapsed="false">
      <c r="A44" s="18"/>
      <c r="B44" s="12"/>
      <c r="C44" s="125" t="s">
        <v>127</v>
      </c>
      <c r="D44" s="125"/>
      <c r="E44" s="142" t="s">
        <v>177</v>
      </c>
      <c r="F44" s="143"/>
      <c r="G44" s="144"/>
      <c r="H44" s="144"/>
      <c r="I44" s="144"/>
      <c r="J44" s="22"/>
      <c r="K44" s="142" t="s">
        <v>177</v>
      </c>
      <c r="L44" s="143"/>
      <c r="M44" s="145"/>
      <c r="N44" s="145"/>
      <c r="O44" s="145"/>
      <c r="P44" s="22"/>
      <c r="Q44" s="142" t="s">
        <v>177</v>
      </c>
      <c r="R44" s="143"/>
      <c r="S44" s="145"/>
      <c r="T44" s="145"/>
      <c r="U44" s="145"/>
      <c r="V44" s="22"/>
      <c r="W44" s="142" t="s">
        <v>177</v>
      </c>
      <c r="X44" s="143"/>
      <c r="Y44" s="145"/>
      <c r="Z44" s="145"/>
      <c r="AA44" s="145"/>
      <c r="AB44" s="105"/>
      <c r="AC44" s="22"/>
    </row>
    <row r="45" customFormat="false" ht="12.75" hidden="false" customHeight="true" outlineLevel="0" collapsed="false">
      <c r="A45" s="18"/>
      <c r="B45" s="12"/>
      <c r="C45" s="125" t="s">
        <v>128</v>
      </c>
      <c r="D45" s="125"/>
      <c r="E45" s="126"/>
      <c r="F45" s="140" t="s">
        <v>252</v>
      </c>
      <c r="G45" s="128" t="n">
        <f aca="false">$AB$9</f>
        <v>1</v>
      </c>
      <c r="H45" s="128" t="n">
        <f aca="false">$AB$9</f>
        <v>1</v>
      </c>
      <c r="I45" s="128"/>
      <c r="J45" s="22"/>
      <c r="K45" s="126"/>
      <c r="L45" s="132" t="s">
        <v>253</v>
      </c>
      <c r="M45" s="128" t="n">
        <f aca="false">$AB$9</f>
        <v>1</v>
      </c>
      <c r="N45" s="128" t="n">
        <f aca="false">$AB$9</f>
        <v>1</v>
      </c>
      <c r="O45" s="128"/>
      <c r="P45" s="22"/>
      <c r="Q45" s="142" t="s">
        <v>177</v>
      </c>
      <c r="R45" s="130"/>
      <c r="S45" s="130"/>
      <c r="T45" s="130"/>
      <c r="U45" s="130"/>
      <c r="V45" s="22"/>
      <c r="W45" s="133"/>
      <c r="X45" s="132" t="s">
        <v>254</v>
      </c>
      <c r="Y45" s="128" t="n">
        <f aca="false">$AB$9</f>
        <v>1</v>
      </c>
      <c r="Z45" s="128" t="n">
        <f aca="false">$AB$9</f>
        <v>1</v>
      </c>
      <c r="AA45" s="128"/>
      <c r="AB45" s="105"/>
      <c r="AC45" s="22"/>
    </row>
    <row r="46" customFormat="false" ht="12.75" hidden="false" customHeight="true" outlineLevel="0" collapsed="false">
      <c r="A46" s="18"/>
      <c r="B46" s="12"/>
      <c r="C46" s="125" t="s">
        <v>130</v>
      </c>
      <c r="D46" s="125"/>
      <c r="E46" s="126"/>
      <c r="F46" s="140" t="s">
        <v>255</v>
      </c>
      <c r="G46" s="128" t="n">
        <f aca="false">$AB$9</f>
        <v>1</v>
      </c>
      <c r="H46" s="128" t="n">
        <f aca="false">$AB$9</f>
        <v>1</v>
      </c>
      <c r="I46" s="128"/>
      <c r="J46" s="22"/>
      <c r="K46" s="126"/>
      <c r="L46" s="132" t="s">
        <v>256</v>
      </c>
      <c r="M46" s="128" t="n">
        <f aca="false">$AB$9</f>
        <v>1</v>
      </c>
      <c r="N46" s="128" t="n">
        <f aca="false">$AB$9</f>
        <v>1</v>
      </c>
      <c r="O46" s="128"/>
      <c r="P46" s="22"/>
      <c r="Q46" s="133"/>
      <c r="R46" s="132" t="s">
        <v>257</v>
      </c>
      <c r="S46" s="128" t="n">
        <f aca="false">$AB$9</f>
        <v>1</v>
      </c>
      <c r="T46" s="128" t="n">
        <f aca="false">$AB$9</f>
        <v>1</v>
      </c>
      <c r="U46" s="128"/>
      <c r="V46" s="22"/>
      <c r="W46" s="133"/>
      <c r="X46" s="132" t="s">
        <v>258</v>
      </c>
      <c r="Y46" s="128" t="n">
        <f aca="false">$AB$9</f>
        <v>1</v>
      </c>
      <c r="Z46" s="128" t="n">
        <f aca="false">$AB$9</f>
        <v>1</v>
      </c>
      <c r="AA46" s="128"/>
      <c r="AB46" s="105"/>
      <c r="AC46" s="22"/>
    </row>
    <row r="47" customFormat="false" ht="12.75" hidden="false" customHeight="true" outlineLevel="0" collapsed="false">
      <c r="A47" s="18"/>
      <c r="B47" s="12"/>
      <c r="C47" s="125" t="s">
        <v>132</v>
      </c>
      <c r="D47" s="125"/>
      <c r="E47" s="126"/>
      <c r="F47" s="140" t="s">
        <v>259</v>
      </c>
      <c r="G47" s="128" t="n">
        <f aca="false">$AB$9</f>
        <v>1</v>
      </c>
      <c r="H47" s="128" t="n">
        <f aca="false">$AB$9</f>
        <v>1</v>
      </c>
      <c r="I47" s="128"/>
      <c r="J47" s="22"/>
      <c r="K47" s="126"/>
      <c r="L47" s="132" t="s">
        <v>260</v>
      </c>
      <c r="M47" s="128" t="n">
        <f aca="false">$AB$9</f>
        <v>1</v>
      </c>
      <c r="N47" s="128" t="n">
        <f aca="false">$AB$9</f>
        <v>1</v>
      </c>
      <c r="O47" s="128"/>
      <c r="P47" s="22"/>
      <c r="Q47" s="133"/>
      <c r="R47" s="132" t="s">
        <v>261</v>
      </c>
      <c r="S47" s="128" t="n">
        <f aca="false">$AB$9</f>
        <v>1</v>
      </c>
      <c r="T47" s="128" t="n">
        <f aca="false">$AB$9</f>
        <v>1</v>
      </c>
      <c r="U47" s="128"/>
      <c r="V47" s="22"/>
      <c r="W47" s="133"/>
      <c r="X47" s="132" t="s">
        <v>262</v>
      </c>
      <c r="Y47" s="128" t="n">
        <f aca="false">$AB$9</f>
        <v>1</v>
      </c>
      <c r="Z47" s="128" t="n">
        <f aca="false">$AB$9</f>
        <v>1</v>
      </c>
      <c r="AA47" s="128"/>
      <c r="AB47" s="105"/>
      <c r="AC47" s="22"/>
    </row>
    <row r="48" customFormat="false" ht="12.75" hidden="false" customHeight="true" outlineLevel="0" collapsed="false">
      <c r="A48" s="18"/>
      <c r="B48" s="12"/>
      <c r="C48" s="125" t="s">
        <v>194</v>
      </c>
      <c r="D48" s="125"/>
      <c r="E48" s="126"/>
      <c r="F48" s="140" t="s">
        <v>263</v>
      </c>
      <c r="G48" s="128" t="n">
        <f aca="false">$AB$9</f>
        <v>1</v>
      </c>
      <c r="H48" s="128" t="n">
        <f aca="false">$AB$9</f>
        <v>1</v>
      </c>
      <c r="I48" s="128"/>
      <c r="J48" s="22"/>
      <c r="K48" s="126"/>
      <c r="L48" s="132" t="s">
        <v>264</v>
      </c>
      <c r="M48" s="128" t="n">
        <f aca="false">$AB$9</f>
        <v>1</v>
      </c>
      <c r="N48" s="128" t="n">
        <f aca="false">$AB$9</f>
        <v>1</v>
      </c>
      <c r="O48" s="128"/>
      <c r="P48" s="22"/>
      <c r="Q48" s="133"/>
      <c r="R48" s="132" t="s">
        <v>265</v>
      </c>
      <c r="S48" s="128" t="n">
        <f aca="false">$AB$9</f>
        <v>1</v>
      </c>
      <c r="T48" s="128" t="n">
        <f aca="false">$AB$9</f>
        <v>1</v>
      </c>
      <c r="U48" s="128"/>
      <c r="V48" s="22"/>
      <c r="W48" s="133"/>
      <c r="X48" s="132" t="s">
        <v>266</v>
      </c>
      <c r="Y48" s="128" t="n">
        <f aca="false">$AB$9</f>
        <v>1</v>
      </c>
      <c r="Z48" s="128" t="n">
        <f aca="false">$AB$9</f>
        <v>1</v>
      </c>
      <c r="AA48" s="128"/>
      <c r="AB48" s="105"/>
      <c r="AC48" s="22"/>
    </row>
    <row r="49" customFormat="false" ht="12.75" hidden="false" customHeight="true" outlineLevel="0" collapsed="false">
      <c r="A49" s="18"/>
      <c r="B49" s="12"/>
      <c r="C49" s="134" t="s">
        <v>138</v>
      </c>
      <c r="D49" s="134"/>
      <c r="E49" s="135"/>
      <c r="F49" s="141" t="s">
        <v>267</v>
      </c>
      <c r="G49" s="137" t="n">
        <f aca="false">$AB$9</f>
        <v>1</v>
      </c>
      <c r="H49" s="137" t="n">
        <f aca="false">$AB$9</f>
        <v>1</v>
      </c>
      <c r="I49" s="137"/>
      <c r="J49" s="22"/>
      <c r="K49" s="142" t="s">
        <v>177</v>
      </c>
      <c r="L49" s="130"/>
      <c r="M49" s="130"/>
      <c r="N49" s="130"/>
      <c r="O49" s="130"/>
      <c r="P49" s="22"/>
      <c r="Q49" s="138"/>
      <c r="R49" s="139" t="s">
        <v>268</v>
      </c>
      <c r="S49" s="137" t="n">
        <f aca="false">$AB$9</f>
        <v>1</v>
      </c>
      <c r="T49" s="137" t="n">
        <f aca="false">$AB$9</f>
        <v>1</v>
      </c>
      <c r="U49" s="137"/>
      <c r="V49" s="22"/>
      <c r="W49" s="142" t="s">
        <v>177</v>
      </c>
      <c r="X49" s="130"/>
      <c r="Y49" s="130"/>
      <c r="Z49" s="130"/>
      <c r="AA49" s="130"/>
      <c r="AB49" s="105"/>
      <c r="AC49" s="22"/>
    </row>
    <row r="50" customFormat="false" ht="17" hidden="false" customHeight="true" outlineLevel="0" collapsed="false">
      <c r="A50" s="18"/>
      <c r="B50" s="12"/>
      <c r="C50" s="97"/>
      <c r="D50" s="24"/>
      <c r="E50" s="40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105"/>
      <c r="AC50" s="22"/>
    </row>
    <row r="51" customFormat="false" ht="12.75" hidden="false" customHeight="true" outlineLevel="0" collapsed="false">
      <c r="A51" s="18"/>
      <c r="B51" s="12"/>
      <c r="C51" s="116" t="s">
        <v>269</v>
      </c>
      <c r="D51" s="12"/>
      <c r="E51" s="12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105"/>
      <c r="AC51" s="22"/>
    </row>
    <row r="52" customFormat="false" ht="12.75" hidden="false" customHeight="true" outlineLevel="0" collapsed="false">
      <c r="A52" s="18"/>
      <c r="B52" s="12"/>
      <c r="C52" s="117" t="s">
        <v>167</v>
      </c>
      <c r="D52" s="117"/>
      <c r="E52" s="118" t="s">
        <v>39</v>
      </c>
      <c r="F52" s="119" t="s">
        <v>270</v>
      </c>
      <c r="G52" s="120" t="s">
        <v>119</v>
      </c>
      <c r="H52" s="120"/>
      <c r="I52" s="120"/>
      <c r="J52" s="22"/>
      <c r="K52" s="121" t="s">
        <v>170</v>
      </c>
      <c r="L52" s="122" t="s">
        <v>171</v>
      </c>
      <c r="M52" s="120" t="s">
        <v>119</v>
      </c>
      <c r="N52" s="120"/>
      <c r="O52" s="120"/>
      <c r="P52" s="22"/>
      <c r="Q52" s="123" t="s">
        <v>172</v>
      </c>
      <c r="R52" s="122" t="s">
        <v>173</v>
      </c>
      <c r="S52" s="120" t="s">
        <v>119</v>
      </c>
      <c r="T52" s="120"/>
      <c r="U52" s="120"/>
      <c r="V52" s="22"/>
      <c r="W52" s="123" t="s">
        <v>174</v>
      </c>
      <c r="X52" s="122" t="s">
        <v>175</v>
      </c>
      <c r="Y52" s="120" t="s">
        <v>119</v>
      </c>
      <c r="Z52" s="120"/>
      <c r="AA52" s="120"/>
      <c r="AB52" s="105"/>
      <c r="AC52" s="22"/>
    </row>
    <row r="53" customFormat="false" ht="12.75" hidden="false" customHeight="true" outlineLevel="0" collapsed="false">
      <c r="A53" s="18"/>
      <c r="B53" s="12"/>
      <c r="C53" s="117"/>
      <c r="D53" s="117"/>
      <c r="E53" s="118"/>
      <c r="F53" s="119"/>
      <c r="G53" s="124" t="s">
        <v>118</v>
      </c>
      <c r="H53" s="124" t="s">
        <v>120</v>
      </c>
      <c r="I53" s="124" t="n">
        <v>10</v>
      </c>
      <c r="J53" s="22"/>
      <c r="K53" s="121"/>
      <c r="L53" s="122"/>
      <c r="M53" s="124" t="s">
        <v>118</v>
      </c>
      <c r="N53" s="124" t="s">
        <v>120</v>
      </c>
      <c r="O53" s="124" t="n">
        <v>10</v>
      </c>
      <c r="P53" s="22"/>
      <c r="Q53" s="123"/>
      <c r="R53" s="122"/>
      <c r="S53" s="124" t="s">
        <v>118</v>
      </c>
      <c r="T53" s="124" t="s">
        <v>120</v>
      </c>
      <c r="U53" s="124" t="n">
        <v>10</v>
      </c>
      <c r="V53" s="22"/>
      <c r="W53" s="123"/>
      <c r="X53" s="122"/>
      <c r="Y53" s="124" t="s">
        <v>118</v>
      </c>
      <c r="Z53" s="124" t="s">
        <v>120</v>
      </c>
      <c r="AA53" s="124" t="n">
        <v>10</v>
      </c>
      <c r="AB53" s="105"/>
      <c r="AC53" s="22"/>
    </row>
    <row r="54" customFormat="false" ht="12.75" hidden="false" customHeight="true" outlineLevel="0" collapsed="false">
      <c r="A54" s="18"/>
      <c r="B54" s="12"/>
      <c r="C54" s="125" t="s">
        <v>127</v>
      </c>
      <c r="D54" s="125"/>
      <c r="E54" s="142" t="s">
        <v>177</v>
      </c>
      <c r="F54" s="143"/>
      <c r="G54" s="144"/>
      <c r="H54" s="144"/>
      <c r="I54" s="144"/>
      <c r="J54" s="22"/>
      <c r="K54" s="142" t="s">
        <v>177</v>
      </c>
      <c r="L54" s="143"/>
      <c r="M54" s="145"/>
      <c r="N54" s="145"/>
      <c r="O54" s="145"/>
      <c r="P54" s="22"/>
      <c r="Q54" s="142" t="s">
        <v>177</v>
      </c>
      <c r="R54" s="143"/>
      <c r="S54" s="145"/>
      <c r="T54" s="145"/>
      <c r="U54" s="145"/>
      <c r="V54" s="22"/>
      <c r="W54" s="142" t="s">
        <v>177</v>
      </c>
      <c r="X54" s="143"/>
      <c r="Y54" s="145"/>
      <c r="Z54" s="145"/>
      <c r="AA54" s="145"/>
      <c r="AB54" s="105"/>
      <c r="AC54" s="22"/>
    </row>
    <row r="55" customFormat="false" ht="12.75" hidden="false" customHeight="true" outlineLevel="0" collapsed="false">
      <c r="A55" s="18"/>
      <c r="B55" s="12"/>
      <c r="C55" s="125" t="s">
        <v>128</v>
      </c>
      <c r="D55" s="125"/>
      <c r="E55" s="142" t="s">
        <v>177</v>
      </c>
      <c r="F55" s="143"/>
      <c r="G55" s="144"/>
      <c r="H55" s="144"/>
      <c r="I55" s="144"/>
      <c r="J55" s="22"/>
      <c r="K55" s="142" t="s">
        <v>177</v>
      </c>
      <c r="L55" s="143"/>
      <c r="M55" s="145"/>
      <c r="N55" s="145"/>
      <c r="O55" s="145"/>
      <c r="P55" s="22"/>
      <c r="Q55" s="142" t="s">
        <v>177</v>
      </c>
      <c r="R55" s="143"/>
      <c r="S55" s="145"/>
      <c r="T55" s="145"/>
      <c r="U55" s="145"/>
      <c r="V55" s="22"/>
      <c r="W55" s="142" t="s">
        <v>177</v>
      </c>
      <c r="X55" s="143"/>
      <c r="Y55" s="145"/>
      <c r="Z55" s="145"/>
      <c r="AA55" s="145"/>
      <c r="AB55" s="105"/>
      <c r="AC55" s="22"/>
    </row>
    <row r="56" customFormat="false" ht="12.75" hidden="false" customHeight="true" outlineLevel="0" collapsed="false">
      <c r="A56" s="18"/>
      <c r="B56" s="12"/>
      <c r="C56" s="125" t="s">
        <v>130</v>
      </c>
      <c r="D56" s="125"/>
      <c r="E56" s="126"/>
      <c r="F56" s="140" t="s">
        <v>271</v>
      </c>
      <c r="G56" s="128" t="n">
        <f aca="false">$AB$9</f>
        <v>1</v>
      </c>
      <c r="H56" s="128" t="n">
        <f aca="false">$AB$9</f>
        <v>1</v>
      </c>
      <c r="I56" s="128"/>
      <c r="J56" s="22"/>
      <c r="K56" s="126"/>
      <c r="L56" s="132" t="s">
        <v>272</v>
      </c>
      <c r="M56" s="128" t="n">
        <f aca="false">$AB$9</f>
        <v>1</v>
      </c>
      <c r="N56" s="128" t="n">
        <f aca="false">$AB$9</f>
        <v>1</v>
      </c>
      <c r="O56" s="128"/>
      <c r="P56" s="22"/>
      <c r="Q56" s="142" t="s">
        <v>177</v>
      </c>
      <c r="R56" s="130"/>
      <c r="S56" s="130"/>
      <c r="T56" s="130"/>
      <c r="U56" s="130"/>
      <c r="V56" s="22"/>
      <c r="W56" s="133"/>
      <c r="X56" s="132" t="s">
        <v>273</v>
      </c>
      <c r="Y56" s="128" t="n">
        <f aca="false">$AB$9</f>
        <v>1</v>
      </c>
      <c r="Z56" s="128" t="n">
        <f aca="false">$AB$9</f>
        <v>1</v>
      </c>
      <c r="AA56" s="128"/>
      <c r="AB56" s="105"/>
      <c r="AC56" s="22"/>
    </row>
    <row r="57" customFormat="false" ht="12.75" hidden="false" customHeight="true" outlineLevel="0" collapsed="false">
      <c r="A57" s="18"/>
      <c r="B57" s="12"/>
      <c r="C57" s="125" t="s">
        <v>132</v>
      </c>
      <c r="D57" s="125"/>
      <c r="E57" s="126"/>
      <c r="F57" s="140" t="s">
        <v>274</v>
      </c>
      <c r="G57" s="128" t="n">
        <f aca="false">$AB$9</f>
        <v>1</v>
      </c>
      <c r="H57" s="128" t="n">
        <f aca="false">$AB$9</f>
        <v>1</v>
      </c>
      <c r="I57" s="128"/>
      <c r="J57" s="22"/>
      <c r="K57" s="126"/>
      <c r="L57" s="132" t="s">
        <v>275</v>
      </c>
      <c r="M57" s="128" t="n">
        <f aca="false">$AB$9</f>
        <v>1</v>
      </c>
      <c r="N57" s="128" t="n">
        <f aca="false">$AB$9</f>
        <v>1</v>
      </c>
      <c r="O57" s="128"/>
      <c r="P57" s="22"/>
      <c r="Q57" s="133"/>
      <c r="R57" s="132" t="s">
        <v>276</v>
      </c>
      <c r="S57" s="128" t="n">
        <f aca="false">$AB$9</f>
        <v>1</v>
      </c>
      <c r="T57" s="128" t="n">
        <f aca="false">$AB$9</f>
        <v>1</v>
      </c>
      <c r="U57" s="128"/>
      <c r="V57" s="22"/>
      <c r="W57" s="133"/>
      <c r="X57" s="132" t="s">
        <v>277</v>
      </c>
      <c r="Y57" s="128" t="n">
        <f aca="false">$AB$9</f>
        <v>1</v>
      </c>
      <c r="Z57" s="128" t="n">
        <f aca="false">$AB$9</f>
        <v>1</v>
      </c>
      <c r="AA57" s="128"/>
      <c r="AB57" s="105"/>
      <c r="AC57" s="22"/>
    </row>
    <row r="58" customFormat="false" ht="12.75" hidden="false" customHeight="true" outlineLevel="0" collapsed="false">
      <c r="A58" s="18"/>
      <c r="B58" s="12"/>
      <c r="C58" s="125" t="s">
        <v>194</v>
      </c>
      <c r="D58" s="125"/>
      <c r="E58" s="126"/>
      <c r="F58" s="140" t="s">
        <v>278</v>
      </c>
      <c r="G58" s="128" t="n">
        <f aca="false">$AB$9</f>
        <v>1</v>
      </c>
      <c r="H58" s="128" t="n">
        <f aca="false">$AB$9</f>
        <v>1</v>
      </c>
      <c r="I58" s="128"/>
      <c r="J58" s="22"/>
      <c r="K58" s="126"/>
      <c r="L58" s="132" t="s">
        <v>279</v>
      </c>
      <c r="M58" s="128" t="n">
        <f aca="false">$AB$9</f>
        <v>1</v>
      </c>
      <c r="N58" s="128" t="n">
        <f aca="false">$AB$9</f>
        <v>1</v>
      </c>
      <c r="O58" s="128"/>
      <c r="P58" s="22"/>
      <c r="Q58" s="133"/>
      <c r="R58" s="132" t="s">
        <v>280</v>
      </c>
      <c r="S58" s="128" t="n">
        <f aca="false">$AB$9</f>
        <v>1</v>
      </c>
      <c r="T58" s="128" t="n">
        <f aca="false">$AB$9</f>
        <v>1</v>
      </c>
      <c r="U58" s="128"/>
      <c r="V58" s="22"/>
      <c r="W58" s="133"/>
      <c r="X58" s="132" t="s">
        <v>281</v>
      </c>
      <c r="Y58" s="128" t="n">
        <f aca="false">$AB$9</f>
        <v>1</v>
      </c>
      <c r="Z58" s="128" t="n">
        <f aca="false">$AB$9</f>
        <v>1</v>
      </c>
      <c r="AA58" s="128"/>
      <c r="AB58" s="105"/>
      <c r="AC58" s="22"/>
    </row>
    <row r="59" customFormat="false" ht="12.75" hidden="false" customHeight="true" outlineLevel="0" collapsed="false">
      <c r="A59" s="18"/>
      <c r="B59" s="12"/>
      <c r="C59" s="134" t="s">
        <v>138</v>
      </c>
      <c r="D59" s="134"/>
      <c r="E59" s="135"/>
      <c r="F59" s="141" t="s">
        <v>282</v>
      </c>
      <c r="G59" s="137" t="n">
        <f aca="false">$AB$9</f>
        <v>1</v>
      </c>
      <c r="H59" s="137" t="n">
        <f aca="false">$AB$9</f>
        <v>1</v>
      </c>
      <c r="I59" s="137"/>
      <c r="J59" s="22"/>
      <c r="K59" s="142"/>
      <c r="L59" s="130"/>
      <c r="M59" s="130"/>
      <c r="N59" s="130"/>
      <c r="O59" s="130"/>
      <c r="P59" s="22"/>
      <c r="Q59" s="138"/>
      <c r="R59" s="139" t="s">
        <v>283</v>
      </c>
      <c r="S59" s="137" t="n">
        <f aca="false">$AB$9</f>
        <v>1</v>
      </c>
      <c r="T59" s="137" t="n">
        <f aca="false">$AB$9</f>
        <v>1</v>
      </c>
      <c r="U59" s="137"/>
      <c r="V59" s="22"/>
      <c r="W59" s="142" t="s">
        <v>177</v>
      </c>
      <c r="X59" s="130"/>
      <c r="Y59" s="130"/>
      <c r="Z59" s="130"/>
      <c r="AA59" s="130"/>
      <c r="AB59" s="105"/>
      <c r="AC59" s="22"/>
    </row>
    <row r="60" customFormat="false" ht="17" hidden="false" customHeight="true" outlineLevel="0" collapsed="false">
      <c r="A60" s="18"/>
      <c r="B60" s="12"/>
      <c r="C60" s="97"/>
      <c r="D60" s="24"/>
      <c r="E60" s="40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105"/>
      <c r="AC60" s="22"/>
    </row>
    <row r="61" customFormat="false" ht="12.75" hidden="false" customHeight="true" outlineLevel="0" collapsed="false">
      <c r="A61" s="18"/>
      <c r="B61" s="12"/>
      <c r="C61" s="116" t="s">
        <v>284</v>
      </c>
      <c r="D61" s="12"/>
      <c r="E61" s="12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105"/>
      <c r="AC61" s="22"/>
    </row>
    <row r="62" customFormat="false" ht="12.75" hidden="false" customHeight="true" outlineLevel="0" collapsed="false">
      <c r="A62" s="18"/>
      <c r="B62" s="12"/>
      <c r="C62" s="117" t="s">
        <v>167</v>
      </c>
      <c r="D62" s="117"/>
      <c r="E62" s="118" t="s">
        <v>37</v>
      </c>
      <c r="F62" s="119" t="s">
        <v>285</v>
      </c>
      <c r="G62" s="120" t="s">
        <v>119</v>
      </c>
      <c r="H62" s="120"/>
      <c r="I62" s="120"/>
      <c r="J62" s="22"/>
      <c r="K62" s="121" t="s">
        <v>170</v>
      </c>
      <c r="L62" s="122" t="s">
        <v>171</v>
      </c>
      <c r="M62" s="120" t="s">
        <v>119</v>
      </c>
      <c r="N62" s="120"/>
      <c r="O62" s="120"/>
      <c r="P62" s="22"/>
      <c r="Q62" s="123" t="s">
        <v>172</v>
      </c>
      <c r="R62" s="122" t="s">
        <v>173</v>
      </c>
      <c r="S62" s="120" t="s">
        <v>119</v>
      </c>
      <c r="T62" s="120"/>
      <c r="U62" s="120"/>
      <c r="V62" s="22"/>
      <c r="W62" s="123" t="s">
        <v>174</v>
      </c>
      <c r="X62" s="122" t="s">
        <v>175</v>
      </c>
      <c r="Y62" s="120" t="s">
        <v>119</v>
      </c>
      <c r="Z62" s="120"/>
      <c r="AA62" s="120"/>
      <c r="AB62" s="105"/>
      <c r="AC62" s="22"/>
    </row>
    <row r="63" customFormat="false" ht="12.75" hidden="false" customHeight="true" outlineLevel="0" collapsed="false">
      <c r="A63" s="18"/>
      <c r="B63" s="12"/>
      <c r="C63" s="117"/>
      <c r="D63" s="117"/>
      <c r="E63" s="118"/>
      <c r="F63" s="119"/>
      <c r="G63" s="124" t="s">
        <v>118</v>
      </c>
      <c r="H63" s="124" t="s">
        <v>120</v>
      </c>
      <c r="I63" s="124" t="n">
        <v>10</v>
      </c>
      <c r="J63" s="22"/>
      <c r="K63" s="121"/>
      <c r="L63" s="122"/>
      <c r="M63" s="124" t="s">
        <v>118</v>
      </c>
      <c r="N63" s="124" t="s">
        <v>120</v>
      </c>
      <c r="O63" s="124" t="n">
        <v>10</v>
      </c>
      <c r="P63" s="22"/>
      <c r="Q63" s="123"/>
      <c r="R63" s="122"/>
      <c r="S63" s="124" t="s">
        <v>118</v>
      </c>
      <c r="T63" s="124" t="s">
        <v>120</v>
      </c>
      <c r="U63" s="124" t="n">
        <v>10</v>
      </c>
      <c r="V63" s="22"/>
      <c r="W63" s="123"/>
      <c r="X63" s="122"/>
      <c r="Y63" s="124" t="s">
        <v>118</v>
      </c>
      <c r="Z63" s="124" t="s">
        <v>120</v>
      </c>
      <c r="AA63" s="124" t="n">
        <v>10</v>
      </c>
      <c r="AB63" s="105"/>
      <c r="AC63" s="22"/>
    </row>
    <row r="64" customFormat="false" ht="12.75" hidden="false" customHeight="true" outlineLevel="0" collapsed="false">
      <c r="A64" s="18"/>
      <c r="B64" s="12"/>
      <c r="C64" s="125" t="s">
        <v>127</v>
      </c>
      <c r="D64" s="125"/>
      <c r="E64" s="142" t="s">
        <v>177</v>
      </c>
      <c r="F64" s="143"/>
      <c r="G64" s="144"/>
      <c r="H64" s="144"/>
      <c r="I64" s="144"/>
      <c r="J64" s="22"/>
      <c r="K64" s="142" t="s">
        <v>177</v>
      </c>
      <c r="L64" s="143"/>
      <c r="M64" s="145"/>
      <c r="N64" s="145"/>
      <c r="O64" s="145"/>
      <c r="P64" s="22"/>
      <c r="Q64" s="142" t="s">
        <v>177</v>
      </c>
      <c r="R64" s="143"/>
      <c r="S64" s="145"/>
      <c r="T64" s="145"/>
      <c r="U64" s="145"/>
      <c r="V64" s="22"/>
      <c r="W64" s="142" t="s">
        <v>177</v>
      </c>
      <c r="X64" s="143"/>
      <c r="Y64" s="145"/>
      <c r="Z64" s="145"/>
      <c r="AA64" s="145"/>
      <c r="AB64" s="105"/>
      <c r="AC64" s="22"/>
    </row>
    <row r="65" customFormat="false" ht="12.75" hidden="false" customHeight="true" outlineLevel="0" collapsed="false">
      <c r="A65" s="18"/>
      <c r="B65" s="12"/>
      <c r="C65" s="125" t="s">
        <v>128</v>
      </c>
      <c r="D65" s="125"/>
      <c r="E65" s="142" t="s">
        <v>177</v>
      </c>
      <c r="F65" s="143"/>
      <c r="G65" s="144"/>
      <c r="H65" s="144"/>
      <c r="I65" s="144"/>
      <c r="J65" s="22"/>
      <c r="K65" s="142" t="s">
        <v>177</v>
      </c>
      <c r="L65" s="143"/>
      <c r="M65" s="145"/>
      <c r="N65" s="145"/>
      <c r="O65" s="145"/>
      <c r="P65" s="22"/>
      <c r="Q65" s="142" t="s">
        <v>177</v>
      </c>
      <c r="R65" s="143"/>
      <c r="S65" s="145"/>
      <c r="T65" s="145"/>
      <c r="U65" s="145"/>
      <c r="V65" s="22"/>
      <c r="W65" s="142" t="s">
        <v>177</v>
      </c>
      <c r="X65" s="143"/>
      <c r="Y65" s="145"/>
      <c r="Z65" s="145"/>
      <c r="AA65" s="145"/>
      <c r="AB65" s="105"/>
      <c r="AC65" s="22"/>
    </row>
    <row r="66" customFormat="false" ht="12.75" hidden="false" customHeight="true" outlineLevel="0" collapsed="false">
      <c r="A66" s="18"/>
      <c r="B66" s="12"/>
      <c r="C66" s="125" t="s">
        <v>130</v>
      </c>
      <c r="D66" s="125"/>
      <c r="E66" s="142" t="s">
        <v>177</v>
      </c>
      <c r="F66" s="143"/>
      <c r="G66" s="144"/>
      <c r="H66" s="144"/>
      <c r="I66" s="144"/>
      <c r="J66" s="22"/>
      <c r="K66" s="142" t="s">
        <v>177</v>
      </c>
      <c r="L66" s="143"/>
      <c r="M66" s="145"/>
      <c r="N66" s="145"/>
      <c r="O66" s="145"/>
      <c r="P66" s="22"/>
      <c r="Q66" s="142" t="s">
        <v>177</v>
      </c>
      <c r="R66" s="143"/>
      <c r="S66" s="145"/>
      <c r="T66" s="145"/>
      <c r="U66" s="145"/>
      <c r="V66" s="22"/>
      <c r="W66" s="142" t="s">
        <v>177</v>
      </c>
      <c r="X66" s="143"/>
      <c r="Y66" s="145"/>
      <c r="Z66" s="145"/>
      <c r="AA66" s="145"/>
      <c r="AB66" s="105"/>
      <c r="AC66" s="22"/>
    </row>
    <row r="67" customFormat="false" ht="12.75" hidden="false" customHeight="true" outlineLevel="0" collapsed="false">
      <c r="A67" s="18"/>
      <c r="B67" s="12"/>
      <c r="C67" s="125" t="s">
        <v>132</v>
      </c>
      <c r="D67" s="125"/>
      <c r="E67" s="126"/>
      <c r="F67" s="140" t="s">
        <v>286</v>
      </c>
      <c r="G67" s="128" t="n">
        <f aca="false">$AB$9</f>
        <v>1</v>
      </c>
      <c r="H67" s="128" t="n">
        <f aca="false">$AB$9</f>
        <v>1</v>
      </c>
      <c r="I67" s="128"/>
      <c r="J67" s="22"/>
      <c r="K67" s="126"/>
      <c r="L67" s="132" t="s">
        <v>287</v>
      </c>
      <c r="M67" s="128" t="n">
        <f aca="false">$AB$9</f>
        <v>1</v>
      </c>
      <c r="N67" s="128" t="n">
        <f aca="false">$AB$9</f>
        <v>1</v>
      </c>
      <c r="O67" s="128"/>
      <c r="P67" s="22"/>
      <c r="Q67" s="129" t="s">
        <v>177</v>
      </c>
      <c r="R67" s="130"/>
      <c r="S67" s="130"/>
      <c r="T67" s="130"/>
      <c r="U67" s="130"/>
      <c r="V67" s="22"/>
      <c r="W67" s="133"/>
      <c r="X67" s="132" t="s">
        <v>288</v>
      </c>
      <c r="Y67" s="128" t="n">
        <f aca="false">$AB$9</f>
        <v>1</v>
      </c>
      <c r="Z67" s="128" t="n">
        <f aca="false">$AB$9</f>
        <v>1</v>
      </c>
      <c r="AA67" s="128"/>
      <c r="AB67" s="105"/>
      <c r="AC67" s="22"/>
    </row>
    <row r="68" customFormat="false" ht="12.75" hidden="false" customHeight="true" outlineLevel="0" collapsed="false">
      <c r="A68" s="18"/>
      <c r="B68" s="12"/>
      <c r="C68" s="125" t="s">
        <v>194</v>
      </c>
      <c r="D68" s="125"/>
      <c r="E68" s="126"/>
      <c r="F68" s="140" t="s">
        <v>289</v>
      </c>
      <c r="G68" s="128" t="n">
        <f aca="false">$AB$9</f>
        <v>1</v>
      </c>
      <c r="H68" s="128" t="n">
        <f aca="false">$AB$9</f>
        <v>1</v>
      </c>
      <c r="I68" s="128"/>
      <c r="J68" s="22"/>
      <c r="K68" s="126"/>
      <c r="L68" s="132" t="s">
        <v>290</v>
      </c>
      <c r="M68" s="128" t="n">
        <f aca="false">$AB$9</f>
        <v>1</v>
      </c>
      <c r="N68" s="128" t="n">
        <f aca="false">$AB$9</f>
        <v>1</v>
      </c>
      <c r="O68" s="128"/>
      <c r="P68" s="22"/>
      <c r="Q68" s="133"/>
      <c r="R68" s="132" t="s">
        <v>291</v>
      </c>
      <c r="S68" s="128" t="n">
        <f aca="false">$AB$9</f>
        <v>1</v>
      </c>
      <c r="T68" s="128" t="n">
        <f aca="false">$AB$9</f>
        <v>1</v>
      </c>
      <c r="U68" s="128"/>
      <c r="V68" s="22"/>
      <c r="W68" s="133"/>
      <c r="X68" s="132" t="s">
        <v>292</v>
      </c>
      <c r="Y68" s="128" t="n">
        <f aca="false">$AB$9</f>
        <v>1</v>
      </c>
      <c r="Z68" s="128" t="n">
        <f aca="false">$AB$9</f>
        <v>1</v>
      </c>
      <c r="AA68" s="128"/>
      <c r="AB68" s="105"/>
      <c r="AC68" s="22"/>
    </row>
    <row r="69" customFormat="false" ht="12.75" hidden="false" customHeight="true" outlineLevel="0" collapsed="false">
      <c r="A69" s="18"/>
      <c r="B69" s="12"/>
      <c r="C69" s="134" t="s">
        <v>138</v>
      </c>
      <c r="D69" s="134"/>
      <c r="E69" s="135"/>
      <c r="F69" s="141" t="s">
        <v>293</v>
      </c>
      <c r="G69" s="137" t="n">
        <f aca="false">$AB$9</f>
        <v>1</v>
      </c>
      <c r="H69" s="137" t="n">
        <f aca="false">$AB$9</f>
        <v>1</v>
      </c>
      <c r="I69" s="137"/>
      <c r="J69" s="22"/>
      <c r="K69" s="129" t="s">
        <v>177</v>
      </c>
      <c r="L69" s="130"/>
      <c r="M69" s="130"/>
      <c r="N69" s="130"/>
      <c r="O69" s="130"/>
      <c r="P69" s="22"/>
      <c r="Q69" s="138"/>
      <c r="R69" s="139" t="s">
        <v>294</v>
      </c>
      <c r="S69" s="137" t="n">
        <f aca="false">$AB$9</f>
        <v>1</v>
      </c>
      <c r="T69" s="137" t="n">
        <f aca="false">$AB$9</f>
        <v>1</v>
      </c>
      <c r="U69" s="137"/>
      <c r="V69" s="22"/>
      <c r="W69" s="129" t="s">
        <v>177</v>
      </c>
      <c r="X69" s="130"/>
      <c r="Y69" s="130"/>
      <c r="Z69" s="130"/>
      <c r="AA69" s="130"/>
      <c r="AB69" s="105"/>
      <c r="AC69" s="22"/>
    </row>
    <row r="70" customFormat="false" ht="17" hidden="false" customHeight="true" outlineLevel="0" collapsed="false">
      <c r="A70" s="18"/>
      <c r="B70" s="12"/>
      <c r="C70" s="97"/>
      <c r="D70" s="24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105"/>
      <c r="AC70" s="22"/>
    </row>
    <row r="71" customFormat="false" ht="17" hidden="false" customHeight="true" outlineLevel="0" collapsed="false">
      <c r="A71" s="18"/>
      <c r="B71" s="12"/>
      <c r="C71" s="97" t="s">
        <v>140</v>
      </c>
      <c r="D71" s="24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105"/>
      <c r="AC71" s="22"/>
    </row>
    <row r="72" customFormat="false" ht="12.8" hidden="false" customHeight="true" outlineLevel="0" collapsed="false">
      <c r="A72" s="18"/>
      <c r="B72" s="12"/>
      <c r="C72" s="146" t="s">
        <v>295</v>
      </c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  <c r="Z72" s="146"/>
      <c r="AA72" s="146"/>
      <c r="AB72" s="105"/>
      <c r="AC72" s="22"/>
    </row>
    <row r="73" customFormat="false" ht="17" hidden="false" customHeight="true" outlineLevel="0" collapsed="false">
      <c r="A73" s="18"/>
      <c r="B73" s="12"/>
      <c r="C73" s="97"/>
      <c r="D73" s="24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105"/>
      <c r="AC73" s="22"/>
    </row>
    <row r="74" customFormat="false" ht="24.05" hidden="false" customHeight="true" outlineLevel="0" collapsed="false">
      <c r="A74" s="18"/>
      <c r="B74" s="12"/>
      <c r="C74" s="113" t="s">
        <v>296</v>
      </c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47"/>
      <c r="AA74" s="147"/>
      <c r="AB74" s="105"/>
      <c r="AC74" s="22"/>
    </row>
    <row r="75" customFormat="false" ht="46.95" hidden="false" customHeight="true" outlineLevel="0" collapsed="false">
      <c r="A75" s="18"/>
      <c r="B75" s="12"/>
      <c r="C75" s="146" t="s">
        <v>297</v>
      </c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05"/>
      <c r="AC75" s="22"/>
    </row>
    <row r="76" customFormat="false" ht="12.8" hidden="false" customHeight="false" outlineLevel="0" collapsed="false">
      <c r="A76" s="18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05"/>
      <c r="AC76" s="22"/>
    </row>
    <row r="77" customFormat="false" ht="24.05" hidden="false" customHeight="true" outlineLevel="0" collapsed="false">
      <c r="A77" s="18"/>
      <c r="B77" s="12"/>
      <c r="C77" s="113" t="s">
        <v>143</v>
      </c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47"/>
      <c r="AA77" s="147"/>
      <c r="AB77" s="105"/>
      <c r="AC77" s="22"/>
    </row>
    <row r="78" customFormat="false" ht="24.05" hidden="false" customHeight="true" outlineLevel="0" collapsed="false">
      <c r="A78" s="18"/>
      <c r="B78" s="12"/>
      <c r="C78" s="102" t="s">
        <v>298</v>
      </c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48"/>
      <c r="AA78" s="148"/>
      <c r="AB78" s="105"/>
      <c r="AC78" s="22"/>
    </row>
    <row r="79" customFormat="false" ht="12.8" hidden="false" customHeight="false" outlineLevel="0" collapsed="false">
      <c r="A79" s="44"/>
      <c r="B79" s="46"/>
      <c r="C79" s="46"/>
      <c r="D79" s="89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47"/>
    </row>
  </sheetData>
  <sheetProtection sheet="true" password="8d9c" objects="true" scenarios="true" selectLockedCells="true"/>
  <mergeCells count="125">
    <mergeCell ref="J2:Q2"/>
    <mergeCell ref="F5:Y5"/>
    <mergeCell ref="F6:Y6"/>
    <mergeCell ref="F9:R9"/>
    <mergeCell ref="X9:Y9"/>
    <mergeCell ref="C11:D12"/>
    <mergeCell ref="E11:E12"/>
    <mergeCell ref="F11:F12"/>
    <mergeCell ref="G11:I11"/>
    <mergeCell ref="K11:K12"/>
    <mergeCell ref="L11:L12"/>
    <mergeCell ref="M11:O11"/>
    <mergeCell ref="Q11:Q12"/>
    <mergeCell ref="R11:R12"/>
    <mergeCell ref="S11:U11"/>
    <mergeCell ref="W11:W12"/>
    <mergeCell ref="X11:X12"/>
    <mergeCell ref="Y11:AA11"/>
    <mergeCell ref="C13:D13"/>
    <mergeCell ref="C14:D14"/>
    <mergeCell ref="C15:D15"/>
    <mergeCell ref="C16:D16"/>
    <mergeCell ref="C17:D17"/>
    <mergeCell ref="C18:D18"/>
    <mergeCell ref="C19:D19"/>
    <mergeCell ref="C22:D23"/>
    <mergeCell ref="E22:E23"/>
    <mergeCell ref="F22:F23"/>
    <mergeCell ref="G22:I22"/>
    <mergeCell ref="K22:K23"/>
    <mergeCell ref="L22:L23"/>
    <mergeCell ref="M22:O22"/>
    <mergeCell ref="Q22:Q23"/>
    <mergeCell ref="R22:R23"/>
    <mergeCell ref="S22:U22"/>
    <mergeCell ref="W22:W23"/>
    <mergeCell ref="X22:X23"/>
    <mergeCell ref="Y22:AA22"/>
    <mergeCell ref="C24:D24"/>
    <mergeCell ref="C25:D25"/>
    <mergeCell ref="C26:D26"/>
    <mergeCell ref="C27:D27"/>
    <mergeCell ref="C28:D28"/>
    <mergeCell ref="C29:D29"/>
    <mergeCell ref="C32:D33"/>
    <mergeCell ref="E32:E33"/>
    <mergeCell ref="F32:F33"/>
    <mergeCell ref="G32:I32"/>
    <mergeCell ref="K32:K33"/>
    <mergeCell ref="L32:L33"/>
    <mergeCell ref="M32:O32"/>
    <mergeCell ref="Q32:Q33"/>
    <mergeCell ref="R32:R33"/>
    <mergeCell ref="S32:U32"/>
    <mergeCell ref="W32:W33"/>
    <mergeCell ref="X32:X33"/>
    <mergeCell ref="Y32:AA32"/>
    <mergeCell ref="C34:D34"/>
    <mergeCell ref="C35:D35"/>
    <mergeCell ref="C36:D36"/>
    <mergeCell ref="C37:D37"/>
    <mergeCell ref="C38:D38"/>
    <mergeCell ref="C39:D39"/>
    <mergeCell ref="C42:D43"/>
    <mergeCell ref="E42:E43"/>
    <mergeCell ref="F42:F43"/>
    <mergeCell ref="G42:I42"/>
    <mergeCell ref="K42:K43"/>
    <mergeCell ref="L42:L43"/>
    <mergeCell ref="M42:O42"/>
    <mergeCell ref="Q42:Q43"/>
    <mergeCell ref="R42:R43"/>
    <mergeCell ref="S42:U42"/>
    <mergeCell ref="W42:W43"/>
    <mergeCell ref="X42:X43"/>
    <mergeCell ref="Y42:AA42"/>
    <mergeCell ref="C44:D44"/>
    <mergeCell ref="C45:D45"/>
    <mergeCell ref="C46:D46"/>
    <mergeCell ref="C47:D47"/>
    <mergeCell ref="C48:D48"/>
    <mergeCell ref="C49:D49"/>
    <mergeCell ref="C52:D53"/>
    <mergeCell ref="E52:E53"/>
    <mergeCell ref="F52:F53"/>
    <mergeCell ref="G52:I52"/>
    <mergeCell ref="K52:K53"/>
    <mergeCell ref="L52:L53"/>
    <mergeCell ref="M52:O52"/>
    <mergeCell ref="Q52:Q53"/>
    <mergeCell ref="R52:R53"/>
    <mergeCell ref="S52:U52"/>
    <mergeCell ref="W52:W53"/>
    <mergeCell ref="X52:X53"/>
    <mergeCell ref="Y52:AA52"/>
    <mergeCell ref="C54:D54"/>
    <mergeCell ref="C55:D55"/>
    <mergeCell ref="C56:D56"/>
    <mergeCell ref="C57:D57"/>
    <mergeCell ref="C58:D58"/>
    <mergeCell ref="C59:D59"/>
    <mergeCell ref="C62:D63"/>
    <mergeCell ref="E62:E63"/>
    <mergeCell ref="F62:F63"/>
    <mergeCell ref="G62:I62"/>
    <mergeCell ref="K62:K63"/>
    <mergeCell ref="L62:L63"/>
    <mergeCell ref="M62:O62"/>
    <mergeCell ref="Q62:Q63"/>
    <mergeCell ref="R62:R63"/>
    <mergeCell ref="S62:U62"/>
    <mergeCell ref="W62:W63"/>
    <mergeCell ref="X62:X63"/>
    <mergeCell ref="Y62:AA62"/>
    <mergeCell ref="C64:D64"/>
    <mergeCell ref="C65:D65"/>
    <mergeCell ref="C66:D66"/>
    <mergeCell ref="C67:D67"/>
    <mergeCell ref="C68:D68"/>
    <mergeCell ref="C69:D69"/>
    <mergeCell ref="C72:AA72"/>
    <mergeCell ref="C74:Y74"/>
    <mergeCell ref="C75:AA75"/>
    <mergeCell ref="C77:Y77"/>
    <mergeCell ref="C78:Y78"/>
  </mergeCells>
  <conditionalFormatting sqref="A4:AC79">
    <cfRule type="expression" priority="2" aboveAverage="0" equalAverage="0" bottom="0" percent="0" rank="0" text="" dxfId="19">
      <formula>$AB$2&lt;&gt;"+"</formula>
    </cfRule>
  </conditionalFormatting>
  <conditionalFormatting sqref="F63:F69 L63:L69 X63:X69 R63:R69 F13:F19 L13:L19 X13:X19 R13:R19 F23:F29 L23:L29 X23:X29 R23:R29 F33:F39 L33:L39 X33:X39 R33:R39 F43:F49 L43:L49 X43:X49 R43:R49 F53:F59 L53:L59 X53:X59 R53:R59">
    <cfRule type="expression" priority="3" aboveAverage="0" equalAverage="0" bottom="0" percent="0" rank="0" text="" dxfId="23">
      <formula>AND(E13&lt;&gt;"X",OR(E13="",AND(E13&lt;&gt;"+",ISTEXT(E13)),AND(ISNUMBER(E13),E13&lt;50)))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L2" activeCellId="0" sqref="L2"/>
    </sheetView>
  </sheetViews>
  <sheetFormatPr defaultColWidth="13.5234375" defaultRowHeight="12.8" customHeight="false" zeroHeight="false" outlineLevelRow="0" outlineLevelCol="0"/>
  <cols>
    <col collapsed="false" customWidth="true" hidden="false" outlineLevel="0" max="1" min="1" style="1" width="4.66"/>
    <col collapsed="false" customWidth="true" hidden="false" outlineLevel="0" max="2" min="2" style="1" width="10.39"/>
    <col collapsed="false" customWidth="true" hidden="false" outlineLevel="0" max="3" min="3" style="1" width="17.76"/>
    <col collapsed="false" customWidth="true" hidden="false" outlineLevel="0" max="4" min="4" style="1" width="1.51"/>
    <col collapsed="false" customWidth="true" hidden="false" outlineLevel="0" max="5" min="5" style="1" width="37.71"/>
    <col collapsed="false" customWidth="true" hidden="false" outlineLevel="0" max="7" min="7" style="1" width="9.09"/>
    <col collapsed="false" customWidth="true" hidden="false" outlineLevel="0" max="9" min="9" style="1" width="9.09"/>
    <col collapsed="false" customWidth="true" hidden="false" outlineLevel="0" max="11" min="11" style="1" width="9.09"/>
    <col collapsed="false" customWidth="true" hidden="false" outlineLevel="0" max="12" min="12" style="1" width="10.92"/>
    <col collapsed="false" customWidth="true" hidden="false" outlineLevel="0" max="13" min="13" style="1" width="1.16"/>
    <col collapsed="false" customWidth="true" hidden="false" outlineLevel="0" max="14" min="14" style="1" width="0.83"/>
  </cols>
  <sheetData>
    <row r="1" customFormat="false" ht="12.8" hidden="false" customHeight="false" outlineLevel="0" collapsed="false">
      <c r="A1" s="14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"/>
      <c r="P1" s="1"/>
    </row>
    <row r="2" customFormat="false" ht="12.8" hidden="false" customHeight="false" outlineLevel="0" collapsed="false">
      <c r="A2" s="18"/>
      <c r="B2" s="12"/>
      <c r="C2" s="12"/>
      <c r="D2" s="24" t="s">
        <v>97</v>
      </c>
      <c r="E2" s="85" t="s">
        <v>299</v>
      </c>
      <c r="F2" s="85"/>
      <c r="G2" s="12"/>
      <c r="H2" s="12"/>
      <c r="I2" s="12"/>
      <c r="J2" s="12"/>
      <c r="K2" s="24" t="s">
        <v>99</v>
      </c>
      <c r="L2" s="33"/>
      <c r="M2" s="12"/>
      <c r="N2" s="22"/>
      <c r="O2" s="1"/>
      <c r="P2" s="1"/>
    </row>
    <row r="3" customFormat="false" ht="12.8" hidden="false" customHeight="false" outlineLevel="0" collapsed="false">
      <c r="A3" s="44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  <c r="O3" s="1"/>
      <c r="P3" s="1"/>
    </row>
    <row r="4" customFormat="false" ht="12.8" hidden="false" customHeight="false" outlineLevel="0" collapsed="false">
      <c r="A4" s="1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"/>
      <c r="P4" s="1"/>
    </row>
    <row r="5" customFormat="false" ht="58.55" hidden="false" customHeight="true" outlineLevel="0" collapsed="false">
      <c r="A5" s="18"/>
      <c r="B5" s="91" t="s">
        <v>300</v>
      </c>
      <c r="C5" s="91"/>
      <c r="D5" s="91"/>
      <c r="E5" s="91"/>
      <c r="F5" s="91"/>
      <c r="G5" s="91"/>
      <c r="H5" s="91"/>
      <c r="I5" s="91"/>
      <c r="J5" s="91"/>
      <c r="K5" s="91"/>
      <c r="L5" s="12"/>
      <c r="M5" s="12"/>
      <c r="N5" s="22"/>
      <c r="O5" s="1"/>
      <c r="P5" s="1"/>
    </row>
    <row r="6" customFormat="false" ht="12.8" hidden="false" customHeight="false" outlineLevel="0" collapsed="false">
      <c r="A6" s="18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  <c r="O6" s="1"/>
      <c r="P6" s="1"/>
    </row>
    <row r="7" customFormat="false" ht="13.4" hidden="false" customHeight="true" outlineLevel="0" collapsed="false">
      <c r="A7" s="18"/>
      <c r="B7" s="12"/>
      <c r="C7" s="93" t="s">
        <v>116</v>
      </c>
      <c r="D7" s="93"/>
      <c r="E7" s="94" t="s">
        <v>117</v>
      </c>
      <c r="F7" s="94" t="s">
        <v>118</v>
      </c>
      <c r="G7" s="94" t="s">
        <v>119</v>
      </c>
      <c r="H7" s="94" t="s">
        <v>120</v>
      </c>
      <c r="I7" s="94" t="s">
        <v>119</v>
      </c>
      <c r="J7" s="94" t="s">
        <v>121</v>
      </c>
      <c r="K7" s="94" t="s">
        <v>119</v>
      </c>
      <c r="L7" s="94" t="s">
        <v>122</v>
      </c>
      <c r="M7" s="12"/>
      <c r="N7" s="22"/>
      <c r="O7" s="1"/>
      <c r="P7" s="1"/>
    </row>
    <row r="8" customFormat="false" ht="12.8" hidden="false" customHeight="false" outlineLevel="0" collapsed="false">
      <c r="A8" s="18"/>
      <c r="B8" s="12"/>
      <c r="C8" s="93"/>
      <c r="D8" s="93"/>
      <c r="E8" s="95" t="s">
        <v>123</v>
      </c>
      <c r="F8" s="95" t="s">
        <v>124</v>
      </c>
      <c r="G8" s="95" t="s">
        <v>125</v>
      </c>
      <c r="H8" s="95" t="s">
        <v>124</v>
      </c>
      <c r="I8" s="95" t="s">
        <v>125</v>
      </c>
      <c r="J8" s="95" t="s">
        <v>124</v>
      </c>
      <c r="K8" s="95" t="s">
        <v>125</v>
      </c>
      <c r="L8" s="95" t="s">
        <v>126</v>
      </c>
      <c r="M8" s="12"/>
      <c r="N8" s="22"/>
      <c r="O8" s="1"/>
      <c r="P8" s="1"/>
    </row>
    <row r="9" customFormat="false" ht="17" hidden="false" customHeight="true" outlineLevel="0" collapsed="false">
      <c r="A9" s="18"/>
      <c r="B9" s="92" t="str">
        <f aca="false">CONCATENATE(IF(F9&lt;&gt;"",G9,0),IF(H9&lt;&gt;"",I9,0),IF(J9&lt;&gt;"",K9,0))</f>
        <v>110</v>
      </c>
      <c r="C9" s="32" t="s">
        <v>301</v>
      </c>
      <c r="D9" s="32"/>
      <c r="E9" s="96" t="s">
        <v>302</v>
      </c>
      <c r="F9" s="33" t="s">
        <v>94</v>
      </c>
      <c r="G9" s="33" t="n">
        <v>1</v>
      </c>
      <c r="H9" s="33" t="s">
        <v>94</v>
      </c>
      <c r="I9" s="33" t="n">
        <v>1</v>
      </c>
      <c r="J9" s="33"/>
      <c r="K9" s="33"/>
      <c r="L9" s="12"/>
      <c r="M9" s="12"/>
      <c r="N9" s="22"/>
      <c r="O9" s="1"/>
    </row>
    <row r="10" customFormat="false" ht="17" hidden="false" customHeight="true" outlineLevel="0" collapsed="false">
      <c r="A10" s="18"/>
      <c r="B10" s="92" t="str">
        <f aca="false">CONCATENATE(IF(F10&lt;&gt;"",G10,0),IF(H10&lt;&gt;"",I10,0),IF(J10&lt;&gt;"",K10,0))</f>
        <v>110</v>
      </c>
      <c r="C10" s="32" t="s">
        <v>303</v>
      </c>
      <c r="D10" s="32"/>
      <c r="E10" s="96" t="s">
        <v>302</v>
      </c>
      <c r="F10" s="33" t="s">
        <v>94</v>
      </c>
      <c r="G10" s="33" t="n">
        <v>1</v>
      </c>
      <c r="H10" s="33" t="s">
        <v>94</v>
      </c>
      <c r="I10" s="33" t="n">
        <v>1</v>
      </c>
      <c r="J10" s="33"/>
      <c r="K10" s="33"/>
      <c r="L10" s="33" t="s">
        <v>129</v>
      </c>
      <c r="M10" s="12"/>
      <c r="N10" s="22"/>
      <c r="O10" s="1"/>
    </row>
    <row r="11" customFormat="false" ht="17" hidden="false" customHeight="true" outlineLevel="0" collapsed="false">
      <c r="A11" s="18"/>
      <c r="B11" s="92" t="str">
        <f aca="false">CONCATENATE(IF(F11&lt;&gt;"",G11,0),IF(H11&lt;&gt;"",I11,0),IF(J11&lt;&gt;"",K11,0))</f>
        <v>110</v>
      </c>
      <c r="C11" s="32" t="s">
        <v>304</v>
      </c>
      <c r="D11" s="32"/>
      <c r="E11" s="96" t="s">
        <v>302</v>
      </c>
      <c r="F11" s="33" t="s">
        <v>94</v>
      </c>
      <c r="G11" s="33" t="n">
        <v>1</v>
      </c>
      <c r="H11" s="33" t="s">
        <v>94</v>
      </c>
      <c r="I11" s="33" t="n">
        <v>1</v>
      </c>
      <c r="J11" s="33"/>
      <c r="K11" s="33"/>
      <c r="L11" s="33" t="s">
        <v>131</v>
      </c>
      <c r="M11" s="12"/>
      <c r="N11" s="22"/>
      <c r="O11" s="1"/>
    </row>
    <row r="12" customFormat="false" ht="17" hidden="false" customHeight="true" outlineLevel="0" collapsed="false">
      <c r="A12" s="18"/>
      <c r="B12" s="92" t="str">
        <f aca="false">CONCATENATE(IF(F12&lt;&gt;"",G12,0),IF(H12&lt;&gt;"",I12,0),IF(J12&lt;&gt;"",K12,0))</f>
        <v>110</v>
      </c>
      <c r="C12" s="32" t="s">
        <v>305</v>
      </c>
      <c r="D12" s="32"/>
      <c r="E12" s="96" t="s">
        <v>302</v>
      </c>
      <c r="F12" s="33" t="s">
        <v>94</v>
      </c>
      <c r="G12" s="33" t="n">
        <v>1</v>
      </c>
      <c r="H12" s="33" t="s">
        <v>94</v>
      </c>
      <c r="I12" s="33" t="n">
        <v>1</v>
      </c>
      <c r="J12" s="33"/>
      <c r="K12" s="33"/>
      <c r="L12" s="33" t="s">
        <v>133</v>
      </c>
      <c r="M12" s="12"/>
      <c r="N12" s="22"/>
      <c r="O12" s="1"/>
    </row>
    <row r="13" customFormat="false" ht="17" hidden="false" customHeight="true" outlineLevel="0" collapsed="false">
      <c r="A13" s="18"/>
      <c r="B13" s="92" t="str">
        <f aca="false">CONCATENATE(IF(F13&lt;&gt;"",G13,0),IF(H13&lt;&gt;"",I13,0),IF(J13&lt;&gt;"",K13,0))</f>
        <v>110</v>
      </c>
      <c r="C13" s="32" t="s">
        <v>306</v>
      </c>
      <c r="D13" s="32"/>
      <c r="E13" s="96" t="s">
        <v>302</v>
      </c>
      <c r="F13" s="33" t="s">
        <v>94</v>
      </c>
      <c r="G13" s="33" t="n">
        <v>1</v>
      </c>
      <c r="H13" s="33" t="s">
        <v>94</v>
      </c>
      <c r="I13" s="33" t="n">
        <v>1</v>
      </c>
      <c r="J13" s="33"/>
      <c r="K13" s="33"/>
      <c r="L13" s="33" t="s">
        <v>135</v>
      </c>
      <c r="M13" s="12"/>
      <c r="N13" s="22"/>
      <c r="O13" s="1"/>
    </row>
    <row r="14" customFormat="false" ht="17" hidden="false" customHeight="true" outlineLevel="0" collapsed="false">
      <c r="A14" s="18"/>
      <c r="B14" s="92" t="str">
        <f aca="false">CONCATENATE(IF(F14&lt;&gt;"",G14,0),IF(H14&lt;&gt;"",I14,0),IF(J14&lt;&gt;"",K14,0))</f>
        <v>110</v>
      </c>
      <c r="C14" s="32" t="s">
        <v>307</v>
      </c>
      <c r="D14" s="32"/>
      <c r="E14" s="96" t="s">
        <v>302</v>
      </c>
      <c r="F14" s="33" t="s">
        <v>94</v>
      </c>
      <c r="G14" s="33" t="n">
        <v>1</v>
      </c>
      <c r="H14" s="33" t="s">
        <v>94</v>
      </c>
      <c r="I14" s="33" t="n">
        <v>1</v>
      </c>
      <c r="J14" s="33"/>
      <c r="K14" s="33"/>
      <c r="L14" s="33" t="s">
        <v>137</v>
      </c>
      <c r="M14" s="12"/>
      <c r="N14" s="22"/>
      <c r="O14" s="1"/>
    </row>
    <row r="15" customFormat="false" ht="17" hidden="false" customHeight="true" outlineLevel="0" collapsed="false">
      <c r="A15" s="18"/>
      <c r="B15" s="92" t="str">
        <f aca="false">CONCATENATE(IF(F15&lt;&gt;"",G15,0),IF(H15&lt;&gt;"",I15,0),IF(J15&lt;&gt;"",K15,0))</f>
        <v>110</v>
      </c>
      <c r="C15" s="32" t="s">
        <v>308</v>
      </c>
      <c r="D15" s="32"/>
      <c r="E15" s="96" t="s">
        <v>302</v>
      </c>
      <c r="F15" s="33" t="s">
        <v>94</v>
      </c>
      <c r="G15" s="33" t="n">
        <v>1</v>
      </c>
      <c r="H15" s="33" t="s">
        <v>94</v>
      </c>
      <c r="I15" s="33" t="n">
        <v>1</v>
      </c>
      <c r="J15" s="33"/>
      <c r="K15" s="33"/>
      <c r="L15" s="33" t="s">
        <v>139</v>
      </c>
      <c r="M15" s="12"/>
      <c r="N15" s="22"/>
      <c r="O15" s="1"/>
    </row>
    <row r="16" customFormat="false" ht="17" hidden="false" customHeight="true" outlineLevel="0" collapsed="false">
      <c r="A16" s="18"/>
      <c r="B16" s="92" t="str">
        <f aca="false">CONCATENATE(IF(F16&lt;&gt;"",G16,0),IF(H16&lt;&gt;"",I16,0),IF(J16&lt;&gt;"",K16,0))</f>
        <v>110</v>
      </c>
      <c r="C16" s="32" t="s">
        <v>309</v>
      </c>
      <c r="D16" s="32"/>
      <c r="E16" s="96" t="s">
        <v>302</v>
      </c>
      <c r="F16" s="33" t="s">
        <v>94</v>
      </c>
      <c r="G16" s="33" t="n">
        <v>1</v>
      </c>
      <c r="H16" s="33" t="s">
        <v>94</v>
      </c>
      <c r="I16" s="33" t="n">
        <v>1</v>
      </c>
      <c r="J16" s="33"/>
      <c r="K16" s="33"/>
      <c r="L16" s="12"/>
      <c r="M16" s="12"/>
      <c r="N16" s="22"/>
      <c r="O16" s="1"/>
    </row>
    <row r="17" customFormat="false" ht="9.85" hidden="false" customHeight="true" outlineLevel="0" collapsed="false">
      <c r="A17" s="18"/>
      <c r="B17" s="92"/>
      <c r="C17" s="103"/>
      <c r="D17" s="103"/>
      <c r="E17" s="40"/>
      <c r="F17" s="86"/>
      <c r="G17" s="86"/>
      <c r="H17" s="86"/>
      <c r="I17" s="86"/>
      <c r="J17" s="86"/>
      <c r="K17" s="86"/>
      <c r="L17" s="12"/>
      <c r="M17" s="12"/>
      <c r="N17" s="22"/>
      <c r="O17" s="1"/>
    </row>
    <row r="18" customFormat="false" ht="17" hidden="false" customHeight="true" outlineLevel="0" collapsed="false">
      <c r="A18" s="18"/>
      <c r="B18" s="12"/>
      <c r="C18" s="97" t="s">
        <v>140</v>
      </c>
      <c r="D18" s="24"/>
      <c r="E18" s="40"/>
      <c r="F18" s="12"/>
      <c r="G18" s="40"/>
      <c r="H18" s="12"/>
      <c r="I18" s="40"/>
      <c r="J18" s="12"/>
      <c r="K18" s="40"/>
      <c r="L18" s="12"/>
      <c r="M18" s="12"/>
      <c r="N18" s="22"/>
      <c r="O18" s="1"/>
    </row>
    <row r="19" customFormat="false" ht="12.8" hidden="false" customHeight="true" outlineLevel="0" collapsed="false">
      <c r="A19" s="18"/>
      <c r="B19" s="12"/>
      <c r="C19" s="99"/>
      <c r="D19" s="100" t="s">
        <v>147</v>
      </c>
      <c r="E19" s="100"/>
      <c r="F19" s="12"/>
      <c r="G19" s="101" t="s">
        <v>94</v>
      </c>
      <c r="H19" s="100" t="s">
        <v>310</v>
      </c>
      <c r="I19" s="100"/>
      <c r="J19" s="100"/>
      <c r="K19" s="100"/>
      <c r="L19" s="100"/>
      <c r="M19" s="12"/>
      <c r="N19" s="22"/>
      <c r="O19" s="1"/>
    </row>
    <row r="20" customFormat="false" ht="2.85" hidden="false" customHeight="true" outlineLevel="0" collapsed="false">
      <c r="A20" s="18"/>
      <c r="B20" s="12"/>
      <c r="C20" s="97"/>
      <c r="D20" s="24"/>
      <c r="E20" s="40"/>
      <c r="F20" s="12"/>
      <c r="G20" s="40"/>
      <c r="H20" s="12"/>
      <c r="I20" s="40"/>
      <c r="J20" s="12"/>
      <c r="K20" s="40"/>
      <c r="L20" s="12"/>
      <c r="M20" s="12"/>
      <c r="N20" s="22"/>
      <c r="O20" s="1"/>
    </row>
    <row r="21" customFormat="false" ht="2.85" hidden="false" customHeight="true" outlineLevel="0" collapsed="false">
      <c r="A21" s="18"/>
      <c r="B21" s="12"/>
      <c r="C21" s="97"/>
      <c r="D21" s="97"/>
      <c r="E21" s="97"/>
      <c r="F21" s="97"/>
      <c r="G21" s="97"/>
      <c r="H21" s="97"/>
      <c r="I21" s="97"/>
      <c r="J21" s="97"/>
      <c r="K21" s="97"/>
      <c r="L21" s="12"/>
      <c r="M21" s="12"/>
      <c r="N21" s="22"/>
      <c r="O21" s="1"/>
    </row>
    <row r="22" customFormat="false" ht="2.85" hidden="false" customHeight="true" outlineLevel="0" collapsed="false">
      <c r="A22" s="18"/>
      <c r="B22" s="12"/>
      <c r="C22" s="97"/>
      <c r="D22" s="97"/>
      <c r="E22" s="97"/>
      <c r="F22" s="97"/>
      <c r="G22" s="97"/>
      <c r="H22" s="97"/>
      <c r="I22" s="97"/>
      <c r="J22" s="97"/>
      <c r="K22" s="97"/>
      <c r="L22" s="12"/>
      <c r="M22" s="12"/>
      <c r="N22" s="22"/>
      <c r="O22" s="1"/>
    </row>
    <row r="23" customFormat="false" ht="2.85" hidden="false" customHeight="true" outlineLevel="0" collapsed="false">
      <c r="A23" s="18"/>
      <c r="B23" s="12"/>
      <c r="C23" s="12"/>
      <c r="D23" s="24"/>
      <c r="E23" s="12"/>
      <c r="F23" s="12"/>
      <c r="G23" s="12"/>
      <c r="H23" s="12"/>
      <c r="I23" s="12"/>
      <c r="J23" s="12"/>
      <c r="K23" s="12"/>
      <c r="L23" s="12"/>
      <c r="M23" s="12"/>
      <c r="N23" s="22"/>
      <c r="O23" s="1"/>
    </row>
    <row r="24" customFormat="false" ht="12.8" hidden="false" customHeight="true" outlineLevel="0" collapsed="false">
      <c r="A24" s="18"/>
      <c r="B24" s="12"/>
      <c r="C24" s="12" t="s">
        <v>148</v>
      </c>
      <c r="D24" s="24"/>
      <c r="E24" s="12"/>
      <c r="F24" s="12"/>
      <c r="G24" s="12"/>
      <c r="H24" s="12"/>
      <c r="I24" s="12"/>
      <c r="J24" s="12"/>
      <c r="K24" s="12"/>
      <c r="L24" s="12"/>
      <c r="M24" s="12"/>
      <c r="N24" s="22"/>
      <c r="O24" s="1"/>
      <c r="P24" s="1"/>
    </row>
    <row r="25" customFormat="false" ht="38.15" hidden="false" customHeight="true" outlineLevel="0" collapsed="false">
      <c r="A25" s="18"/>
      <c r="B25" s="12"/>
      <c r="C25" s="102" t="s">
        <v>311</v>
      </c>
      <c r="D25" s="102"/>
      <c r="E25" s="102"/>
      <c r="F25" s="102"/>
      <c r="G25" s="102"/>
      <c r="H25" s="102"/>
      <c r="I25" s="102"/>
      <c r="J25" s="102"/>
      <c r="K25" s="102"/>
      <c r="L25" s="12"/>
      <c r="M25" s="12"/>
      <c r="N25" s="22"/>
      <c r="O25" s="1"/>
      <c r="P25" s="1"/>
    </row>
    <row r="26" customFormat="false" ht="12.8" hidden="false" customHeight="false" outlineLevel="0" collapsed="false">
      <c r="A26" s="44"/>
      <c r="B26" s="46"/>
      <c r="C26" s="46"/>
      <c r="D26" s="89"/>
      <c r="E26" s="90"/>
      <c r="F26" s="46"/>
      <c r="G26" s="46"/>
      <c r="H26" s="46"/>
      <c r="I26" s="46"/>
      <c r="J26" s="46"/>
      <c r="K26" s="46"/>
      <c r="L26" s="46"/>
      <c r="M26" s="46"/>
      <c r="N26" s="47"/>
      <c r="O26" s="1"/>
      <c r="P26" s="1"/>
    </row>
  </sheetData>
  <sheetProtection sheet="true" password="8d9c" objects="true" scenarios="true" selectLockedCells="true"/>
  <mergeCells count="15">
    <mergeCell ref="E2:F2"/>
    <mergeCell ref="B5:K5"/>
    <mergeCell ref="C7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D19:E19"/>
    <mergeCell ref="H19:L19"/>
    <mergeCell ref="C25:K25"/>
  </mergeCells>
  <conditionalFormatting sqref="A4:N27">
    <cfRule type="expression" priority="2" aboveAverage="0" equalAverage="0" bottom="0" percent="0" rank="0" text="" dxfId="19">
      <formula>$L$2&lt;&gt;"+"</formula>
    </cfRule>
  </conditionalFormatting>
  <conditionalFormatting sqref="D19 H19">
    <cfRule type="expression" priority="3" aboveAverage="0" equalAverage="0" bottom="0" percent="0" rank="0" text="" dxfId="20">
      <formula>OR(AND($C$19&lt;&gt;"",$G$19&lt;&gt;""),AND($C$19="",$G$19=""))</formula>
    </cfRule>
    <cfRule type="expression" priority="4" aboveAverage="0" equalAverage="0" bottom="0" percent="0" rank="0" text="" dxfId="21">
      <formula>C19&lt;&gt;""</formula>
    </cfRule>
    <cfRule type="expression" priority="5" aboveAverage="0" equalAverage="0" bottom="0" percent="0" rank="0" text="" dxfId="22">
      <formula>C19=""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L2" activeCellId="0" sqref="L2"/>
    </sheetView>
  </sheetViews>
  <sheetFormatPr defaultColWidth="13.5234375" defaultRowHeight="12.8" customHeight="false" zeroHeight="false" outlineLevelRow="0" outlineLevelCol="0"/>
  <cols>
    <col collapsed="false" customWidth="true" hidden="false" outlineLevel="0" max="1" min="1" style="1" width="5.1"/>
    <col collapsed="false" customWidth="true" hidden="false" outlineLevel="0" max="2" min="2" style="1" width="10.39"/>
    <col collapsed="false" customWidth="true" hidden="false" outlineLevel="0" max="3" min="3" style="1" width="17.76"/>
    <col collapsed="false" customWidth="true" hidden="false" outlineLevel="0" max="4" min="4" style="1" width="5.31"/>
    <col collapsed="false" customWidth="true" hidden="false" outlineLevel="0" max="5" min="5" style="1" width="37.71"/>
    <col collapsed="false" customWidth="true" hidden="false" outlineLevel="0" max="7" min="7" style="1" width="9.09"/>
    <col collapsed="false" customWidth="true" hidden="false" outlineLevel="0" max="9" min="9" style="1" width="9.09"/>
    <col collapsed="false" customWidth="true" hidden="false" outlineLevel="0" max="11" min="11" style="1" width="9.09"/>
    <col collapsed="false" customWidth="true" hidden="false" outlineLevel="0" max="12" min="12" style="1" width="5.01"/>
    <col collapsed="false" customWidth="true" hidden="false" outlineLevel="0" max="13" min="13" style="1" width="1.16"/>
    <col collapsed="false" customWidth="true" hidden="false" outlineLevel="0" max="14" min="14" style="1" width="0.83"/>
  </cols>
  <sheetData>
    <row r="1" customFormat="false" ht="12.8" hidden="false" customHeight="false" outlineLevel="0" collapsed="false">
      <c r="A1" s="14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"/>
      <c r="P1" s="1"/>
    </row>
    <row r="2" customFormat="false" ht="12.8" hidden="false" customHeight="false" outlineLevel="0" collapsed="false">
      <c r="A2" s="18"/>
      <c r="B2" s="12"/>
      <c r="C2" s="12"/>
      <c r="D2" s="24" t="s">
        <v>97</v>
      </c>
      <c r="E2" s="85" t="s">
        <v>312</v>
      </c>
      <c r="F2" s="85"/>
      <c r="G2" s="12"/>
      <c r="H2" s="12"/>
      <c r="I2" s="12"/>
      <c r="J2" s="12"/>
      <c r="K2" s="24" t="s">
        <v>99</v>
      </c>
      <c r="L2" s="33"/>
      <c r="M2" s="12"/>
      <c r="N2" s="22"/>
      <c r="O2" s="1"/>
      <c r="P2" s="1"/>
    </row>
    <row r="3" customFormat="false" ht="12.8" hidden="false" customHeight="false" outlineLevel="0" collapsed="false">
      <c r="A3" s="44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  <c r="O3" s="1"/>
      <c r="P3" s="1"/>
    </row>
    <row r="4" customFormat="false" ht="12.8" hidden="false" customHeight="false" outlineLevel="0" collapsed="false">
      <c r="A4" s="1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"/>
      <c r="P4" s="1"/>
    </row>
    <row r="5" customFormat="false" ht="58.55" hidden="false" customHeight="true" outlineLevel="0" collapsed="false">
      <c r="A5" s="18"/>
      <c r="B5" s="91" t="s">
        <v>300</v>
      </c>
      <c r="C5" s="91"/>
      <c r="D5" s="91"/>
      <c r="E5" s="91"/>
      <c r="F5" s="91"/>
      <c r="G5" s="91"/>
      <c r="H5" s="91"/>
      <c r="I5" s="91"/>
      <c r="J5" s="91"/>
      <c r="K5" s="91"/>
      <c r="L5" s="12"/>
      <c r="M5" s="12"/>
      <c r="N5" s="22"/>
      <c r="O5" s="1"/>
      <c r="P5" s="1"/>
    </row>
    <row r="6" customFormat="false" ht="12.8" hidden="false" customHeight="false" outlineLevel="0" collapsed="false">
      <c r="A6" s="18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  <c r="O6" s="1"/>
      <c r="P6" s="1"/>
    </row>
    <row r="7" customFormat="false" ht="13.4" hidden="false" customHeight="true" outlineLevel="0" collapsed="false">
      <c r="A7" s="18"/>
      <c r="B7" s="12"/>
      <c r="C7" s="93" t="s">
        <v>116</v>
      </c>
      <c r="D7" s="93"/>
      <c r="E7" s="94" t="s">
        <v>117</v>
      </c>
      <c r="F7" s="94" t="s">
        <v>118</v>
      </c>
      <c r="G7" s="94" t="s">
        <v>119</v>
      </c>
      <c r="H7" s="94" t="s">
        <v>120</v>
      </c>
      <c r="I7" s="94" t="s">
        <v>119</v>
      </c>
      <c r="J7" s="94" t="s">
        <v>122</v>
      </c>
      <c r="K7" s="103"/>
      <c r="L7" s="12"/>
      <c r="M7" s="12"/>
      <c r="N7" s="22"/>
      <c r="O7" s="1"/>
      <c r="P7" s="1"/>
    </row>
    <row r="8" customFormat="false" ht="12.8" hidden="false" customHeight="false" outlineLevel="0" collapsed="false">
      <c r="A8" s="18"/>
      <c r="B8" s="12"/>
      <c r="C8" s="93"/>
      <c r="D8" s="93"/>
      <c r="E8" s="95" t="s">
        <v>123</v>
      </c>
      <c r="F8" s="95" t="s">
        <v>124</v>
      </c>
      <c r="G8" s="95" t="s">
        <v>125</v>
      </c>
      <c r="H8" s="95" t="s">
        <v>124</v>
      </c>
      <c r="I8" s="95" t="s">
        <v>125</v>
      </c>
      <c r="J8" s="95" t="s">
        <v>126</v>
      </c>
      <c r="K8" s="103"/>
      <c r="L8" s="12"/>
      <c r="M8" s="12"/>
      <c r="N8" s="22"/>
      <c r="O8" s="1"/>
      <c r="P8" s="1"/>
    </row>
    <row r="9" customFormat="false" ht="17" hidden="false" customHeight="true" outlineLevel="0" collapsed="false">
      <c r="A9" s="18"/>
      <c r="B9" s="92" t="str">
        <f aca="false">CONCATENATE(IF(F9&lt;&gt;"",G9,0),IF(H9&lt;&gt;"",I9,0),0)</f>
        <v>110</v>
      </c>
      <c r="C9" s="32" t="s">
        <v>313</v>
      </c>
      <c r="D9" s="32"/>
      <c r="E9" s="96" t="s">
        <v>302</v>
      </c>
      <c r="F9" s="33" t="s">
        <v>94</v>
      </c>
      <c r="G9" s="33" t="n">
        <v>1</v>
      </c>
      <c r="H9" s="33" t="s">
        <v>94</v>
      </c>
      <c r="I9" s="33" t="n">
        <v>1</v>
      </c>
      <c r="J9" s="33" t="s">
        <v>129</v>
      </c>
      <c r="K9" s="103"/>
      <c r="L9" s="12"/>
      <c r="M9" s="12"/>
      <c r="N9" s="22"/>
      <c r="O9" s="1"/>
    </row>
    <row r="10" customFormat="false" ht="17" hidden="false" customHeight="true" outlineLevel="0" collapsed="false">
      <c r="A10" s="18"/>
      <c r="B10" s="92" t="str">
        <f aca="false">CONCATENATE(IF(F10&lt;&gt;"",G10,0),IF(H10&lt;&gt;"",I10,0),0)</f>
        <v>110</v>
      </c>
      <c r="C10" s="32" t="s">
        <v>314</v>
      </c>
      <c r="D10" s="32"/>
      <c r="E10" s="96" t="s">
        <v>302</v>
      </c>
      <c r="F10" s="33" t="s">
        <v>94</v>
      </c>
      <c r="G10" s="33" t="n">
        <v>1</v>
      </c>
      <c r="H10" s="33" t="s">
        <v>94</v>
      </c>
      <c r="I10" s="33" t="n">
        <v>1</v>
      </c>
      <c r="J10" s="33" t="s">
        <v>131</v>
      </c>
      <c r="K10" s="103"/>
      <c r="L10" s="12"/>
      <c r="M10" s="12"/>
      <c r="N10" s="22"/>
      <c r="O10" s="1"/>
    </row>
    <row r="11" customFormat="false" ht="17" hidden="false" customHeight="true" outlineLevel="0" collapsed="false">
      <c r="A11" s="18"/>
      <c r="B11" s="92" t="str">
        <f aca="false">CONCATENATE(IF(F11&lt;&gt;"",G11,0),IF(H11&lt;&gt;"",I11,0),0)</f>
        <v>110</v>
      </c>
      <c r="C11" s="32" t="s">
        <v>315</v>
      </c>
      <c r="D11" s="32"/>
      <c r="E11" s="96" t="s">
        <v>302</v>
      </c>
      <c r="F11" s="33" t="s">
        <v>94</v>
      </c>
      <c r="G11" s="33" t="n">
        <v>1</v>
      </c>
      <c r="H11" s="33" t="s">
        <v>94</v>
      </c>
      <c r="I11" s="33" t="n">
        <v>1</v>
      </c>
      <c r="J11" s="33" t="s">
        <v>133</v>
      </c>
      <c r="K11" s="103"/>
      <c r="L11" s="12"/>
      <c r="M11" s="12"/>
      <c r="N11" s="22"/>
      <c r="O11" s="1"/>
    </row>
    <row r="12" customFormat="false" ht="17" hidden="false" customHeight="true" outlineLevel="0" collapsed="false">
      <c r="A12" s="18"/>
      <c r="B12" s="92" t="str">
        <f aca="false">CONCATENATE(IF(F12&lt;&gt;"",G12,0),IF(H12&lt;&gt;"",I12,0),0)</f>
        <v>110</v>
      </c>
      <c r="C12" s="32" t="s">
        <v>316</v>
      </c>
      <c r="D12" s="32"/>
      <c r="E12" s="96" t="s">
        <v>302</v>
      </c>
      <c r="F12" s="33" t="s">
        <v>94</v>
      </c>
      <c r="G12" s="33" t="n">
        <v>1</v>
      </c>
      <c r="H12" s="33" t="s">
        <v>94</v>
      </c>
      <c r="I12" s="33" t="n">
        <v>1</v>
      </c>
      <c r="J12" s="33" t="s">
        <v>135</v>
      </c>
      <c r="K12" s="103"/>
      <c r="L12" s="12"/>
      <c r="M12" s="12"/>
      <c r="N12" s="22"/>
      <c r="O12" s="1"/>
    </row>
    <row r="13" customFormat="false" ht="17" hidden="false" customHeight="true" outlineLevel="0" collapsed="false">
      <c r="A13" s="18"/>
      <c r="B13" s="92" t="str">
        <f aca="false">CONCATENATE(IF(F13&lt;&gt;"",G13,0),IF(H13&lt;&gt;"",I13,0),0)</f>
        <v>110</v>
      </c>
      <c r="C13" s="32" t="s">
        <v>317</v>
      </c>
      <c r="D13" s="32"/>
      <c r="E13" s="96" t="s">
        <v>302</v>
      </c>
      <c r="F13" s="33" t="s">
        <v>94</v>
      </c>
      <c r="G13" s="33" t="n">
        <v>1</v>
      </c>
      <c r="H13" s="33" t="s">
        <v>94</v>
      </c>
      <c r="I13" s="33" t="n">
        <v>1</v>
      </c>
      <c r="J13" s="33" t="s">
        <v>137</v>
      </c>
      <c r="K13" s="103"/>
      <c r="L13" s="12"/>
      <c r="M13" s="12"/>
      <c r="N13" s="22"/>
      <c r="O13" s="1"/>
    </row>
    <row r="14" customFormat="false" ht="17" hidden="false" customHeight="true" outlineLevel="0" collapsed="false">
      <c r="A14" s="18"/>
      <c r="B14" s="92" t="str">
        <f aca="false">CONCATENATE(IF(F14&lt;&gt;"",G14,0),IF(H14&lt;&gt;"",I14,0),0)</f>
        <v>110</v>
      </c>
      <c r="C14" s="32" t="s">
        <v>318</v>
      </c>
      <c r="D14" s="32"/>
      <c r="E14" s="96" t="s">
        <v>302</v>
      </c>
      <c r="F14" s="33" t="s">
        <v>94</v>
      </c>
      <c r="G14" s="33" t="n">
        <v>1</v>
      </c>
      <c r="H14" s="33" t="s">
        <v>94</v>
      </c>
      <c r="I14" s="33" t="n">
        <v>1</v>
      </c>
      <c r="J14" s="33" t="s">
        <v>139</v>
      </c>
      <c r="K14" s="103"/>
      <c r="L14" s="12"/>
      <c r="M14" s="12"/>
      <c r="N14" s="22"/>
      <c r="O14" s="1"/>
    </row>
    <row r="15" customFormat="false" ht="2.85" hidden="false" customHeight="true" outlineLevel="0" collapsed="false">
      <c r="A15" s="18"/>
      <c r="B15" s="92"/>
      <c r="C15" s="103"/>
      <c r="D15" s="103"/>
      <c r="E15" s="40"/>
      <c r="F15" s="86"/>
      <c r="G15" s="86"/>
      <c r="H15" s="86"/>
      <c r="I15" s="86"/>
      <c r="J15" s="86"/>
      <c r="K15" s="86"/>
      <c r="L15" s="12"/>
      <c r="M15" s="12"/>
      <c r="N15" s="22"/>
      <c r="O15" s="1"/>
    </row>
    <row r="16" customFormat="false" ht="2.85" hidden="false" customHeight="true" outlineLevel="0" collapsed="false">
      <c r="A16" s="18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22"/>
      <c r="O16" s="1"/>
    </row>
    <row r="17" customFormat="false" ht="2.85" hidden="false" customHeight="true" outlineLevel="0" collapsed="false">
      <c r="A17" s="18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22"/>
      <c r="O17" s="1"/>
    </row>
    <row r="18" customFormat="false" ht="12.8" hidden="false" customHeight="false" outlineLevel="0" collapsed="false">
      <c r="A18" s="18"/>
      <c r="B18" s="12"/>
      <c r="C18" s="97" t="s">
        <v>319</v>
      </c>
      <c r="D18" s="24"/>
      <c r="E18" s="40"/>
      <c r="F18" s="12"/>
      <c r="G18" s="40"/>
      <c r="H18" s="12"/>
      <c r="I18" s="40"/>
      <c r="J18" s="12"/>
      <c r="K18" s="40"/>
      <c r="L18" s="12"/>
      <c r="M18" s="12"/>
      <c r="N18" s="22"/>
      <c r="O18" s="1"/>
    </row>
    <row r="19" customFormat="false" ht="12.8" hidden="false" customHeight="true" outlineLevel="0" collapsed="false">
      <c r="A19" s="18"/>
      <c r="B19" s="12"/>
      <c r="C19" s="99" t="s">
        <v>94</v>
      </c>
      <c r="D19" s="100" t="s">
        <v>147</v>
      </c>
      <c r="E19" s="100"/>
      <c r="F19" s="12"/>
      <c r="G19" s="101"/>
      <c r="H19" s="100" t="s">
        <v>320</v>
      </c>
      <c r="I19" s="100"/>
      <c r="J19" s="100"/>
      <c r="K19" s="100"/>
      <c r="L19" s="100"/>
      <c r="M19" s="12"/>
      <c r="N19" s="22"/>
      <c r="O19" s="1"/>
    </row>
    <row r="20" customFormat="false" ht="2.85" hidden="false" customHeight="true" outlineLevel="0" collapsed="false">
      <c r="A20" s="18"/>
      <c r="B20" s="12"/>
      <c r="C20" s="97"/>
      <c r="D20" s="24"/>
      <c r="E20" s="40"/>
      <c r="F20" s="12"/>
      <c r="G20" s="40"/>
      <c r="H20" s="12"/>
      <c r="I20" s="40"/>
      <c r="J20" s="12"/>
      <c r="K20" s="40"/>
      <c r="L20" s="12"/>
      <c r="M20" s="12"/>
      <c r="N20" s="22"/>
      <c r="O20" s="1"/>
    </row>
    <row r="21" customFormat="false" ht="2.85" hidden="false" customHeight="true" outlineLevel="0" collapsed="false">
      <c r="A21" s="18"/>
      <c r="B21" s="12"/>
      <c r="C21" s="97"/>
      <c r="D21" s="97"/>
      <c r="E21" s="97"/>
      <c r="F21" s="97"/>
      <c r="G21" s="97"/>
      <c r="H21" s="97"/>
      <c r="I21" s="97"/>
      <c r="J21" s="97"/>
      <c r="K21" s="97"/>
      <c r="L21" s="12"/>
      <c r="M21" s="12"/>
      <c r="N21" s="22"/>
      <c r="O21" s="1"/>
    </row>
    <row r="22" customFormat="false" ht="2.85" hidden="false" customHeight="true" outlineLevel="0" collapsed="false">
      <c r="A22" s="18"/>
      <c r="B22" s="12"/>
      <c r="C22" s="97"/>
      <c r="D22" s="97"/>
      <c r="E22" s="97"/>
      <c r="F22" s="97"/>
      <c r="G22" s="97"/>
      <c r="H22" s="97"/>
      <c r="I22" s="97"/>
      <c r="J22" s="97"/>
      <c r="K22" s="97"/>
      <c r="L22" s="12"/>
      <c r="M22" s="12"/>
      <c r="N22" s="22"/>
      <c r="O22" s="1"/>
    </row>
    <row r="23" customFormat="false" ht="2.85" hidden="false" customHeight="true" outlineLevel="0" collapsed="false">
      <c r="A23" s="18"/>
      <c r="B23" s="12"/>
      <c r="C23" s="12"/>
      <c r="D23" s="24"/>
      <c r="E23" s="12"/>
      <c r="F23" s="12"/>
      <c r="G23" s="12"/>
      <c r="H23" s="12"/>
      <c r="I23" s="12"/>
      <c r="J23" s="12"/>
      <c r="K23" s="12"/>
      <c r="L23" s="12"/>
      <c r="M23" s="12"/>
      <c r="N23" s="22"/>
      <c r="O23" s="1"/>
    </row>
    <row r="24" customFormat="false" ht="12.8" hidden="false" customHeight="false" outlineLevel="0" collapsed="false">
      <c r="A24" s="18"/>
      <c r="B24" s="12"/>
      <c r="C24" s="12" t="s">
        <v>148</v>
      </c>
      <c r="D24" s="24"/>
      <c r="E24" s="12"/>
      <c r="F24" s="12"/>
      <c r="G24" s="12"/>
      <c r="H24" s="12"/>
      <c r="I24" s="12"/>
      <c r="J24" s="12"/>
      <c r="K24" s="12"/>
      <c r="L24" s="12"/>
      <c r="M24" s="12"/>
      <c r="N24" s="22"/>
    </row>
    <row r="25" customFormat="false" ht="24.05" hidden="false" customHeight="true" outlineLevel="0" collapsed="false">
      <c r="A25" s="18"/>
      <c r="B25" s="12"/>
      <c r="C25" s="102" t="s">
        <v>311</v>
      </c>
      <c r="D25" s="102"/>
      <c r="E25" s="102"/>
      <c r="F25" s="102"/>
      <c r="G25" s="102"/>
      <c r="H25" s="102"/>
      <c r="I25" s="102"/>
      <c r="J25" s="102"/>
      <c r="K25" s="102"/>
      <c r="L25" s="12"/>
      <c r="M25" s="12"/>
      <c r="N25" s="22"/>
    </row>
    <row r="26" customFormat="false" ht="12.8" hidden="false" customHeight="false" outlineLevel="0" collapsed="false">
      <c r="A26" s="44"/>
      <c r="B26" s="46"/>
      <c r="C26" s="46"/>
      <c r="D26" s="89"/>
      <c r="E26" s="90"/>
      <c r="F26" s="46"/>
      <c r="G26" s="46"/>
      <c r="H26" s="46"/>
      <c r="I26" s="46"/>
      <c r="J26" s="46"/>
      <c r="K26" s="46"/>
      <c r="L26" s="46"/>
      <c r="M26" s="46"/>
      <c r="N26" s="47"/>
    </row>
  </sheetData>
  <sheetProtection sheet="true" password="8d9c" objects="true" scenarios="true" selectLockedCells="true"/>
  <mergeCells count="13">
    <mergeCell ref="E2:F2"/>
    <mergeCell ref="B5:K5"/>
    <mergeCell ref="C7:D8"/>
    <mergeCell ref="C9:D9"/>
    <mergeCell ref="C10:D10"/>
    <mergeCell ref="C11:D11"/>
    <mergeCell ref="C12:D12"/>
    <mergeCell ref="C13:D13"/>
    <mergeCell ref="C14:D14"/>
    <mergeCell ref="C15:D15"/>
    <mergeCell ref="D19:E19"/>
    <mergeCell ref="H19:L19"/>
    <mergeCell ref="C25:K25"/>
  </mergeCells>
  <conditionalFormatting sqref="A4:N27">
    <cfRule type="expression" priority="2" aboveAverage="0" equalAverage="0" bottom="0" percent="0" rank="0" text="" dxfId="19">
      <formula>$L$2&lt;&gt;"+"</formula>
    </cfRule>
  </conditionalFormatting>
  <conditionalFormatting sqref="D19 H19">
    <cfRule type="expression" priority="3" aboveAverage="0" equalAverage="0" bottom="0" percent="0" rank="0" text="" dxfId="20">
      <formula>OR(AND($C$19&lt;&gt;"",$G$19&lt;&gt;""),AND($C$19="",$G$19=""))</formula>
    </cfRule>
    <cfRule type="expression" priority="4" aboveAverage="0" equalAverage="0" bottom="0" percent="0" rank="0" text="" dxfId="21">
      <formula>C19&lt;&gt;""</formula>
    </cfRule>
    <cfRule type="expression" priority="5" aboveAverage="0" equalAverage="0" bottom="0" percent="0" rank="0" text="" dxfId="22">
      <formula>C19=""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7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B2" activeCellId="0" sqref="AB2"/>
    </sheetView>
  </sheetViews>
  <sheetFormatPr defaultColWidth="13.5234375" defaultRowHeight="12.8" customHeight="false" zeroHeight="false" outlineLevelRow="0" outlineLevelCol="0"/>
  <cols>
    <col collapsed="false" customWidth="true" hidden="false" outlineLevel="0" max="1" min="1" style="1" width="2.91"/>
    <col collapsed="false" customWidth="true" hidden="false" outlineLevel="0" max="2" min="2" style="1" width="2.06"/>
    <col collapsed="false" customWidth="true" hidden="false" outlineLevel="0" max="3" min="3" style="1" width="10.92"/>
    <col collapsed="false" customWidth="true" hidden="false" outlineLevel="0" max="4" min="4" style="1" width="1.51"/>
    <col collapsed="false" customWidth="true" hidden="false" outlineLevel="0" max="5" min="5" style="1" width="6.31"/>
    <col collapsed="false" customWidth="true" hidden="false" outlineLevel="0" max="6" min="6" style="1" width="19.12"/>
    <col collapsed="false" customWidth="true" hidden="false" outlineLevel="0" max="9" min="7" style="1" width="2.55"/>
    <col collapsed="false" customWidth="true" hidden="false" outlineLevel="0" max="10" min="10" style="1" width="1.02"/>
    <col collapsed="false" customWidth="true" hidden="false" outlineLevel="0" max="11" min="11" style="1" width="6.12"/>
    <col collapsed="false" customWidth="true" hidden="false" outlineLevel="0" max="12" min="12" style="1" width="26.71"/>
    <col collapsed="false" customWidth="true" hidden="false" outlineLevel="0" max="15" min="13" style="1" width="2.55"/>
    <col collapsed="false" customWidth="true" hidden="false" outlineLevel="0" max="16" min="16" style="1" width="1.02"/>
    <col collapsed="false" customWidth="true" hidden="false" outlineLevel="0" max="17" min="17" style="1" width="6.12"/>
    <col collapsed="false" customWidth="true" hidden="false" outlineLevel="0" max="18" min="18" style="1" width="21.83"/>
    <col collapsed="false" customWidth="true" hidden="false" outlineLevel="0" max="21" min="19" style="1" width="2.55"/>
    <col collapsed="false" customWidth="true" hidden="false" outlineLevel="0" max="22" min="22" style="1" width="1.02"/>
    <col collapsed="false" customWidth="true" hidden="false" outlineLevel="0" max="23" min="23" style="1" width="6.12"/>
    <col collapsed="false" customWidth="true" hidden="false" outlineLevel="0" max="24" min="24" style="1" width="29.25"/>
    <col collapsed="false" customWidth="true" hidden="false" outlineLevel="0" max="27" min="25" style="1" width="2.55"/>
    <col collapsed="false" customWidth="true" hidden="false" outlineLevel="0" max="28" min="28" style="1" width="4.59"/>
    <col collapsed="false" customWidth="true" hidden="false" outlineLevel="0" max="29" min="29" style="1" width="2.26"/>
  </cols>
  <sheetData>
    <row r="1" customFormat="false" ht="12.8" hidden="false" customHeight="false" outlineLevel="0" collapsed="false">
      <c r="A1" s="14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7"/>
      <c r="AD1" s="1"/>
      <c r="AE1" s="1"/>
    </row>
    <row r="2" customFormat="false" ht="12.8" hidden="false" customHeight="false" outlineLevel="0" collapsed="false">
      <c r="A2" s="18"/>
      <c r="B2" s="12"/>
      <c r="C2" s="12"/>
      <c r="D2" s="24"/>
      <c r="E2" s="24"/>
      <c r="F2" s="12"/>
      <c r="G2" s="24" t="s">
        <v>97</v>
      </c>
      <c r="H2" s="24"/>
      <c r="I2" s="24"/>
      <c r="J2" s="85" t="s">
        <v>321</v>
      </c>
      <c r="K2" s="85"/>
      <c r="L2" s="85"/>
      <c r="M2" s="85"/>
      <c r="N2" s="85"/>
      <c r="O2" s="85"/>
      <c r="P2" s="85"/>
      <c r="Q2" s="85"/>
      <c r="R2" s="12"/>
      <c r="S2" s="12"/>
      <c r="T2" s="12"/>
      <c r="U2" s="12"/>
      <c r="V2" s="12"/>
      <c r="W2" s="24"/>
      <c r="X2" s="105"/>
      <c r="Y2" s="24" t="s">
        <v>99</v>
      </c>
      <c r="Z2" s="24"/>
      <c r="AA2" s="24"/>
      <c r="AB2" s="33"/>
      <c r="AC2" s="22"/>
      <c r="AD2" s="1"/>
      <c r="AE2" s="1"/>
    </row>
    <row r="3" customFormat="false" ht="12.8" hidden="false" customHeight="false" outlineLevel="0" collapsed="false">
      <c r="A3" s="44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7"/>
      <c r="AD3" s="1"/>
      <c r="AE3" s="1"/>
    </row>
    <row r="4" customFormat="false" ht="12.8" hidden="false" customHeight="false" outlineLevel="0" collapsed="false">
      <c r="A4" s="106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8"/>
    </row>
    <row r="5" customFormat="false" ht="27.1" hidden="false" customHeight="true" outlineLevel="0" collapsed="false">
      <c r="A5" s="18"/>
      <c r="B5" s="12"/>
      <c r="C5" s="52"/>
      <c r="D5" s="24"/>
      <c r="E5" s="52" t="s">
        <v>159</v>
      </c>
      <c r="F5" s="109" t="s">
        <v>322</v>
      </c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5"/>
      <c r="AA5" s="105"/>
      <c r="AB5" s="105"/>
      <c r="AC5" s="22"/>
    </row>
    <row r="6" customFormat="false" ht="27.7" hidden="false" customHeight="true" outlineLevel="0" collapsed="false">
      <c r="A6" s="18"/>
      <c r="B6" s="12"/>
      <c r="C6" s="65"/>
      <c r="D6" s="24"/>
      <c r="E6" s="52"/>
      <c r="F6" s="109" t="s">
        <v>161</v>
      </c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5"/>
      <c r="AA6" s="105"/>
      <c r="AB6" s="105"/>
      <c r="AC6" s="22"/>
    </row>
    <row r="7" customFormat="false" ht="16.25" hidden="false" customHeight="true" outlineLevel="0" collapsed="false">
      <c r="A7" s="18"/>
      <c r="B7" s="12"/>
      <c r="C7" s="65"/>
      <c r="D7" s="24"/>
      <c r="E7" s="110"/>
      <c r="F7" s="111" t="s">
        <v>162</v>
      </c>
      <c r="G7" s="111"/>
      <c r="H7" s="111"/>
      <c r="I7" s="111"/>
      <c r="J7" s="111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22"/>
    </row>
    <row r="8" customFormat="false" ht="12.8" hidden="false" customHeight="false" outlineLevel="0" collapsed="false">
      <c r="A8" s="18"/>
      <c r="B8" s="12"/>
      <c r="C8" s="65"/>
      <c r="D8" s="24"/>
      <c r="E8" s="110"/>
      <c r="F8" s="105" t="s">
        <v>163</v>
      </c>
      <c r="G8" s="105"/>
      <c r="H8" s="105"/>
      <c r="I8" s="105"/>
      <c r="J8" s="105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05"/>
      <c r="AC8" s="22"/>
    </row>
    <row r="9" customFormat="false" ht="34.5" hidden="false" customHeight="true" outlineLevel="0" collapsed="false">
      <c r="A9" s="18"/>
      <c r="B9" s="12"/>
      <c r="C9" s="12"/>
      <c r="D9" s="12"/>
      <c r="E9" s="12"/>
      <c r="F9" s="113" t="s">
        <v>164</v>
      </c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2"/>
      <c r="T9" s="12"/>
      <c r="U9" s="12"/>
      <c r="V9" s="12"/>
      <c r="W9" s="112"/>
      <c r="X9" s="114" t="s">
        <v>323</v>
      </c>
      <c r="Y9" s="114"/>
      <c r="Z9" s="115"/>
      <c r="AA9" s="115"/>
      <c r="AB9" s="33" t="n">
        <v>1</v>
      </c>
      <c r="AC9" s="22"/>
    </row>
    <row r="10" customFormat="false" ht="12.75" hidden="false" customHeight="true" outlineLevel="0" collapsed="false">
      <c r="A10" s="18"/>
      <c r="B10" s="12"/>
      <c r="C10" s="116" t="s">
        <v>166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05"/>
      <c r="AC10" s="22"/>
    </row>
    <row r="11" customFormat="false" ht="12.75" hidden="false" customHeight="true" outlineLevel="0" collapsed="false">
      <c r="A11" s="18"/>
      <c r="B11" s="12"/>
      <c r="C11" s="117" t="s">
        <v>167</v>
      </c>
      <c r="D11" s="117"/>
      <c r="E11" s="118" t="s">
        <v>168</v>
      </c>
      <c r="F11" s="119" t="s">
        <v>169</v>
      </c>
      <c r="G11" s="120" t="s">
        <v>119</v>
      </c>
      <c r="H11" s="120"/>
      <c r="I11" s="120"/>
      <c r="J11" s="22"/>
      <c r="K11" s="121" t="s">
        <v>170</v>
      </c>
      <c r="L11" s="122" t="s">
        <v>171</v>
      </c>
      <c r="M11" s="120" t="s">
        <v>119</v>
      </c>
      <c r="N11" s="120"/>
      <c r="O11" s="120"/>
      <c r="P11" s="22"/>
      <c r="Q11" s="123" t="s">
        <v>324</v>
      </c>
      <c r="R11" s="122" t="s">
        <v>173</v>
      </c>
      <c r="S11" s="120" t="s">
        <v>119</v>
      </c>
      <c r="T11" s="120"/>
      <c r="U11" s="120"/>
      <c r="V11" s="22"/>
      <c r="W11" s="123" t="s">
        <v>174</v>
      </c>
      <c r="X11" s="122" t="s">
        <v>325</v>
      </c>
      <c r="Y11" s="120" t="s">
        <v>119</v>
      </c>
      <c r="Z11" s="120"/>
      <c r="AA11" s="120"/>
      <c r="AB11" s="105"/>
      <c r="AC11" s="22"/>
    </row>
    <row r="12" customFormat="false" ht="12.75" hidden="false" customHeight="true" outlineLevel="0" collapsed="false">
      <c r="A12" s="18"/>
      <c r="B12" s="12"/>
      <c r="C12" s="117"/>
      <c r="D12" s="117"/>
      <c r="E12" s="118"/>
      <c r="F12" s="119"/>
      <c r="G12" s="124" t="s">
        <v>118</v>
      </c>
      <c r="H12" s="124" t="s">
        <v>120</v>
      </c>
      <c r="I12" s="124" t="n">
        <v>10</v>
      </c>
      <c r="J12" s="22"/>
      <c r="K12" s="121"/>
      <c r="L12" s="122"/>
      <c r="M12" s="124" t="s">
        <v>118</v>
      </c>
      <c r="N12" s="124" t="s">
        <v>120</v>
      </c>
      <c r="O12" s="124" t="n">
        <v>10</v>
      </c>
      <c r="P12" s="22"/>
      <c r="Q12" s="123"/>
      <c r="R12" s="122"/>
      <c r="S12" s="124" t="s">
        <v>118</v>
      </c>
      <c r="T12" s="124" t="s">
        <v>120</v>
      </c>
      <c r="U12" s="124" t="n">
        <v>10</v>
      </c>
      <c r="V12" s="22"/>
      <c r="W12" s="123"/>
      <c r="X12" s="122"/>
      <c r="Y12" s="124" t="s">
        <v>118</v>
      </c>
      <c r="Z12" s="124" t="s">
        <v>120</v>
      </c>
      <c r="AA12" s="124" t="n">
        <v>10</v>
      </c>
      <c r="AB12" s="105"/>
      <c r="AC12" s="22"/>
    </row>
    <row r="13" customFormat="false" ht="12.75" hidden="false" customHeight="true" outlineLevel="0" collapsed="false">
      <c r="A13" s="18"/>
      <c r="B13" s="12"/>
      <c r="C13" s="125" t="s">
        <v>176</v>
      </c>
      <c r="D13" s="125"/>
      <c r="E13" s="126"/>
      <c r="F13" s="127" t="s">
        <v>326</v>
      </c>
      <c r="G13" s="128" t="n">
        <f aca="false">$AB$9</f>
        <v>1</v>
      </c>
      <c r="H13" s="128" t="n">
        <f aca="false">$AB$9</f>
        <v>1</v>
      </c>
      <c r="I13" s="128"/>
      <c r="J13" s="22"/>
      <c r="K13" s="129" t="s">
        <v>177</v>
      </c>
      <c r="L13" s="130"/>
      <c r="M13" s="130"/>
      <c r="N13" s="130"/>
      <c r="O13" s="130"/>
      <c r="P13" s="22"/>
      <c r="Q13" s="129" t="s">
        <v>177</v>
      </c>
      <c r="R13" s="130"/>
      <c r="S13" s="130"/>
      <c r="T13" s="130"/>
      <c r="U13" s="130"/>
      <c r="V13" s="22"/>
      <c r="W13" s="129" t="s">
        <v>177</v>
      </c>
      <c r="X13" s="130"/>
      <c r="Y13" s="130"/>
      <c r="Z13" s="130"/>
      <c r="AA13" s="130"/>
      <c r="AB13" s="105"/>
      <c r="AC13" s="22"/>
    </row>
    <row r="14" customFormat="false" ht="12.75" hidden="false" customHeight="true" outlineLevel="0" collapsed="false">
      <c r="A14" s="18"/>
      <c r="B14" s="12"/>
      <c r="C14" s="125" t="s">
        <v>127</v>
      </c>
      <c r="D14" s="125"/>
      <c r="E14" s="126"/>
      <c r="F14" s="127" t="s">
        <v>327</v>
      </c>
      <c r="G14" s="131" t="n">
        <f aca="false">$AB$9</f>
        <v>1</v>
      </c>
      <c r="H14" s="131" t="n">
        <f aca="false">$AB$9</f>
        <v>1</v>
      </c>
      <c r="I14" s="131"/>
      <c r="J14" s="22"/>
      <c r="K14" s="126"/>
      <c r="L14" s="132" t="s">
        <v>328</v>
      </c>
      <c r="M14" s="131" t="n">
        <f aca="false">$AB$9</f>
        <v>1</v>
      </c>
      <c r="N14" s="131" t="n">
        <f aca="false">$AB$9</f>
        <v>1</v>
      </c>
      <c r="O14" s="131"/>
      <c r="P14" s="22"/>
      <c r="Q14" s="133"/>
      <c r="R14" s="132" t="s">
        <v>329</v>
      </c>
      <c r="S14" s="131" t="n">
        <f aca="false">$AB$9</f>
        <v>1</v>
      </c>
      <c r="T14" s="131" t="n">
        <f aca="false">$AB$9</f>
        <v>1</v>
      </c>
      <c r="U14" s="131"/>
      <c r="V14" s="22"/>
      <c r="W14" s="133"/>
      <c r="X14" s="132" t="s">
        <v>330</v>
      </c>
      <c r="Y14" s="131" t="n">
        <f aca="false">$AB$9</f>
        <v>1</v>
      </c>
      <c r="Z14" s="131" t="n">
        <f aca="false">$AB$9</f>
        <v>1</v>
      </c>
      <c r="AA14" s="131"/>
      <c r="AB14" s="105"/>
      <c r="AC14" s="22"/>
    </row>
    <row r="15" customFormat="false" ht="12.75" hidden="false" customHeight="true" outlineLevel="0" collapsed="false">
      <c r="A15" s="18"/>
      <c r="B15" s="12"/>
      <c r="C15" s="125" t="s">
        <v>128</v>
      </c>
      <c r="D15" s="125"/>
      <c r="E15" s="126"/>
      <c r="F15" s="127" t="s">
        <v>331</v>
      </c>
      <c r="G15" s="131" t="n">
        <f aca="false">$AB$9</f>
        <v>1</v>
      </c>
      <c r="H15" s="131" t="n">
        <f aca="false">$AB$9</f>
        <v>1</v>
      </c>
      <c r="I15" s="131"/>
      <c r="J15" s="22"/>
      <c r="K15" s="126"/>
      <c r="L15" s="132" t="s">
        <v>332</v>
      </c>
      <c r="M15" s="131" t="n">
        <f aca="false">$AB$9</f>
        <v>1</v>
      </c>
      <c r="N15" s="131" t="n">
        <f aca="false">$AB$9</f>
        <v>1</v>
      </c>
      <c r="O15" s="131"/>
      <c r="P15" s="22"/>
      <c r="Q15" s="133"/>
      <c r="R15" s="132" t="s">
        <v>333</v>
      </c>
      <c r="S15" s="131" t="n">
        <f aca="false">$AB$9</f>
        <v>1</v>
      </c>
      <c r="T15" s="131" t="n">
        <f aca="false">$AB$9</f>
        <v>1</v>
      </c>
      <c r="U15" s="131"/>
      <c r="V15" s="22"/>
      <c r="W15" s="133"/>
      <c r="X15" s="132" t="s">
        <v>334</v>
      </c>
      <c r="Y15" s="131" t="n">
        <f aca="false">$AB$9</f>
        <v>1</v>
      </c>
      <c r="Z15" s="131" t="n">
        <f aca="false">$AB$9</f>
        <v>1</v>
      </c>
      <c r="AA15" s="131"/>
      <c r="AB15" s="105"/>
      <c r="AC15" s="22"/>
    </row>
    <row r="16" customFormat="false" ht="12.75" hidden="false" customHeight="true" outlineLevel="0" collapsed="false">
      <c r="A16" s="18"/>
      <c r="B16" s="12"/>
      <c r="C16" s="125" t="s">
        <v>130</v>
      </c>
      <c r="D16" s="125"/>
      <c r="E16" s="126"/>
      <c r="F16" s="127" t="s">
        <v>335</v>
      </c>
      <c r="G16" s="131" t="n">
        <f aca="false">$AB$9</f>
        <v>1</v>
      </c>
      <c r="H16" s="131" t="n">
        <f aca="false">$AB$9</f>
        <v>1</v>
      </c>
      <c r="I16" s="131"/>
      <c r="J16" s="22"/>
      <c r="K16" s="126"/>
      <c r="L16" s="132" t="s">
        <v>336</v>
      </c>
      <c r="M16" s="131" t="n">
        <f aca="false">$AB$9</f>
        <v>1</v>
      </c>
      <c r="N16" s="131" t="n">
        <f aca="false">$AB$9</f>
        <v>1</v>
      </c>
      <c r="O16" s="131"/>
      <c r="P16" s="22"/>
      <c r="Q16" s="133"/>
      <c r="R16" s="132" t="s">
        <v>337</v>
      </c>
      <c r="S16" s="131" t="n">
        <f aca="false">$AB$9</f>
        <v>1</v>
      </c>
      <c r="T16" s="131" t="n">
        <f aca="false">$AB$9</f>
        <v>1</v>
      </c>
      <c r="U16" s="131"/>
      <c r="V16" s="22"/>
      <c r="W16" s="133"/>
      <c r="X16" s="132" t="s">
        <v>338</v>
      </c>
      <c r="Y16" s="131" t="n">
        <f aca="false">$AB$9</f>
        <v>1</v>
      </c>
      <c r="Z16" s="131" t="n">
        <f aca="false">$AB$9</f>
        <v>1</v>
      </c>
      <c r="AA16" s="131"/>
      <c r="AB16" s="105"/>
      <c r="AC16" s="22"/>
    </row>
    <row r="17" customFormat="false" ht="12.75" hidden="false" customHeight="true" outlineLevel="0" collapsed="false">
      <c r="A17" s="18"/>
      <c r="B17" s="12"/>
      <c r="C17" s="125" t="s">
        <v>132</v>
      </c>
      <c r="D17" s="125"/>
      <c r="E17" s="126"/>
      <c r="F17" s="127" t="s">
        <v>339</v>
      </c>
      <c r="G17" s="131" t="n">
        <f aca="false">$AB$9</f>
        <v>1</v>
      </c>
      <c r="H17" s="131" t="n">
        <f aca="false">$AB$9</f>
        <v>1</v>
      </c>
      <c r="I17" s="131"/>
      <c r="J17" s="22"/>
      <c r="K17" s="126"/>
      <c r="L17" s="132" t="s">
        <v>340</v>
      </c>
      <c r="M17" s="131" t="n">
        <f aca="false">$AB$9</f>
        <v>1</v>
      </c>
      <c r="N17" s="131" t="n">
        <f aca="false">$AB$9</f>
        <v>1</v>
      </c>
      <c r="O17" s="131"/>
      <c r="P17" s="22"/>
      <c r="Q17" s="133"/>
      <c r="R17" s="132" t="s">
        <v>341</v>
      </c>
      <c r="S17" s="131" t="n">
        <f aca="false">$AB$9</f>
        <v>1</v>
      </c>
      <c r="T17" s="131" t="n">
        <f aca="false">$AB$9</f>
        <v>1</v>
      </c>
      <c r="U17" s="131"/>
      <c r="V17" s="22"/>
      <c r="W17" s="133"/>
      <c r="X17" s="132" t="s">
        <v>342</v>
      </c>
      <c r="Y17" s="131" t="n">
        <f aca="false">$AB$9</f>
        <v>1</v>
      </c>
      <c r="Z17" s="131" t="n">
        <f aca="false">$AB$9</f>
        <v>1</v>
      </c>
      <c r="AA17" s="131"/>
      <c r="AB17" s="105"/>
      <c r="AC17" s="22"/>
    </row>
    <row r="18" customFormat="false" ht="12.75" hidden="false" customHeight="true" outlineLevel="0" collapsed="false">
      <c r="A18" s="18"/>
      <c r="B18" s="12"/>
      <c r="C18" s="125" t="s">
        <v>194</v>
      </c>
      <c r="D18" s="125"/>
      <c r="E18" s="126"/>
      <c r="F18" s="127" t="s">
        <v>343</v>
      </c>
      <c r="G18" s="131" t="n">
        <f aca="false">$AB$9</f>
        <v>1</v>
      </c>
      <c r="H18" s="131" t="n">
        <f aca="false">$AB$9</f>
        <v>1</v>
      </c>
      <c r="I18" s="131"/>
      <c r="J18" s="22"/>
      <c r="K18" s="126"/>
      <c r="L18" s="132" t="s">
        <v>344</v>
      </c>
      <c r="M18" s="131" t="n">
        <f aca="false">$AB$9</f>
        <v>1</v>
      </c>
      <c r="N18" s="131" t="n">
        <f aca="false">$AB$9</f>
        <v>1</v>
      </c>
      <c r="O18" s="131"/>
      <c r="P18" s="22"/>
      <c r="Q18" s="133"/>
      <c r="R18" s="132" t="s">
        <v>345</v>
      </c>
      <c r="S18" s="131" t="n">
        <f aca="false">$AB$9</f>
        <v>1</v>
      </c>
      <c r="T18" s="131" t="n">
        <f aca="false">$AB$9</f>
        <v>1</v>
      </c>
      <c r="U18" s="131"/>
      <c r="V18" s="22"/>
      <c r="W18" s="133"/>
      <c r="X18" s="132" t="s">
        <v>346</v>
      </c>
      <c r="Y18" s="131" t="n">
        <f aca="false">$AB$9</f>
        <v>1</v>
      </c>
      <c r="Z18" s="131" t="n">
        <f aca="false">$AB$9</f>
        <v>1</v>
      </c>
      <c r="AA18" s="131"/>
      <c r="AB18" s="105"/>
      <c r="AC18" s="22"/>
    </row>
    <row r="19" customFormat="false" ht="12.75" hidden="false" customHeight="true" outlineLevel="0" collapsed="false">
      <c r="A19" s="18"/>
      <c r="B19" s="12"/>
      <c r="C19" s="134" t="s">
        <v>138</v>
      </c>
      <c r="D19" s="134"/>
      <c r="E19" s="135"/>
      <c r="F19" s="136" t="s">
        <v>347</v>
      </c>
      <c r="G19" s="137" t="n">
        <f aca="false">$AB$9</f>
        <v>1</v>
      </c>
      <c r="H19" s="137" t="n">
        <f aca="false">$AB$9</f>
        <v>1</v>
      </c>
      <c r="I19" s="137"/>
      <c r="J19" s="22"/>
      <c r="K19" s="129" t="s">
        <v>177</v>
      </c>
      <c r="L19" s="130"/>
      <c r="M19" s="130"/>
      <c r="N19" s="130"/>
      <c r="O19" s="130"/>
      <c r="P19" s="22"/>
      <c r="Q19" s="138"/>
      <c r="R19" s="139" t="s">
        <v>348</v>
      </c>
      <c r="S19" s="137" t="n">
        <f aca="false">$AB$9</f>
        <v>1</v>
      </c>
      <c r="T19" s="137" t="n">
        <f aca="false">$AB$9</f>
        <v>1</v>
      </c>
      <c r="U19" s="137"/>
      <c r="V19" s="22"/>
      <c r="W19" s="129" t="s">
        <v>177</v>
      </c>
      <c r="X19" s="130"/>
      <c r="Y19" s="130"/>
      <c r="Z19" s="130"/>
      <c r="AA19" s="130"/>
      <c r="AB19" s="105"/>
      <c r="AC19" s="22"/>
    </row>
    <row r="20" customFormat="false" ht="12.75" hidden="false" customHeight="true" outlineLevel="0" collapsed="false">
      <c r="A20" s="18"/>
      <c r="B20" s="12"/>
      <c r="C20" s="97"/>
      <c r="D20" s="24"/>
      <c r="E20" s="40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105"/>
      <c r="AC20" s="22"/>
    </row>
    <row r="21" customFormat="false" ht="12.75" hidden="false" customHeight="true" outlineLevel="0" collapsed="false">
      <c r="A21" s="18"/>
      <c r="B21" s="12"/>
      <c r="C21" s="116" t="s">
        <v>201</v>
      </c>
      <c r="D21" s="12"/>
      <c r="E21" s="12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105"/>
      <c r="AC21" s="22"/>
    </row>
    <row r="22" customFormat="false" ht="12.75" hidden="false" customHeight="true" outlineLevel="0" collapsed="false">
      <c r="A22" s="18"/>
      <c r="B22" s="12"/>
      <c r="C22" s="117" t="s">
        <v>167</v>
      </c>
      <c r="D22" s="117"/>
      <c r="E22" s="118" t="s">
        <v>202</v>
      </c>
      <c r="F22" s="119" t="s">
        <v>349</v>
      </c>
      <c r="G22" s="120" t="s">
        <v>119</v>
      </c>
      <c r="H22" s="120"/>
      <c r="I22" s="120"/>
      <c r="J22" s="22"/>
      <c r="K22" s="121" t="s">
        <v>170</v>
      </c>
      <c r="L22" s="122" t="s">
        <v>171</v>
      </c>
      <c r="M22" s="120" t="s">
        <v>119</v>
      </c>
      <c r="N22" s="120"/>
      <c r="O22" s="120"/>
      <c r="P22" s="22"/>
      <c r="Q22" s="123" t="s">
        <v>324</v>
      </c>
      <c r="R22" s="122" t="s">
        <v>173</v>
      </c>
      <c r="S22" s="120" t="s">
        <v>119</v>
      </c>
      <c r="T22" s="120"/>
      <c r="U22" s="120"/>
      <c r="V22" s="22"/>
      <c r="W22" s="123" t="s">
        <v>174</v>
      </c>
      <c r="X22" s="122" t="s">
        <v>325</v>
      </c>
      <c r="Y22" s="120" t="s">
        <v>119</v>
      </c>
      <c r="Z22" s="120"/>
      <c r="AA22" s="120"/>
      <c r="AB22" s="105"/>
      <c r="AC22" s="22"/>
    </row>
    <row r="23" customFormat="false" ht="12.75" hidden="false" customHeight="true" outlineLevel="0" collapsed="false">
      <c r="A23" s="18"/>
      <c r="B23" s="12"/>
      <c r="C23" s="117"/>
      <c r="D23" s="117"/>
      <c r="E23" s="118"/>
      <c r="F23" s="119"/>
      <c r="G23" s="124" t="s">
        <v>118</v>
      </c>
      <c r="H23" s="124" t="s">
        <v>120</v>
      </c>
      <c r="I23" s="124" t="n">
        <v>10</v>
      </c>
      <c r="J23" s="22"/>
      <c r="K23" s="121"/>
      <c r="L23" s="122"/>
      <c r="M23" s="124" t="s">
        <v>118</v>
      </c>
      <c r="N23" s="124" t="s">
        <v>120</v>
      </c>
      <c r="O23" s="124" t="n">
        <v>10</v>
      </c>
      <c r="P23" s="22"/>
      <c r="Q23" s="123"/>
      <c r="R23" s="122"/>
      <c r="S23" s="124" t="s">
        <v>118</v>
      </c>
      <c r="T23" s="124" t="s">
        <v>120</v>
      </c>
      <c r="U23" s="124" t="n">
        <v>10</v>
      </c>
      <c r="V23" s="22"/>
      <c r="W23" s="123"/>
      <c r="X23" s="122"/>
      <c r="Y23" s="124" t="s">
        <v>118</v>
      </c>
      <c r="Z23" s="124" t="s">
        <v>120</v>
      </c>
      <c r="AA23" s="124" t="n">
        <v>10</v>
      </c>
      <c r="AB23" s="105"/>
      <c r="AC23" s="22"/>
    </row>
    <row r="24" customFormat="false" ht="12.75" hidden="false" customHeight="true" outlineLevel="0" collapsed="false">
      <c r="A24" s="18"/>
      <c r="B24" s="12"/>
      <c r="C24" s="125" t="s">
        <v>127</v>
      </c>
      <c r="D24" s="125"/>
      <c r="E24" s="126"/>
      <c r="F24" s="140" t="s">
        <v>350</v>
      </c>
      <c r="G24" s="128" t="n">
        <f aca="false">$AB$9</f>
        <v>1</v>
      </c>
      <c r="H24" s="128" t="n">
        <f aca="false">$AB$9</f>
        <v>1</v>
      </c>
      <c r="I24" s="128"/>
      <c r="J24" s="22"/>
      <c r="K24" s="126"/>
      <c r="L24" s="132" t="s">
        <v>351</v>
      </c>
      <c r="M24" s="128" t="n">
        <f aca="false">$AB$9</f>
        <v>1</v>
      </c>
      <c r="N24" s="128" t="n">
        <f aca="false">$AB$9</f>
        <v>1</v>
      </c>
      <c r="O24" s="128"/>
      <c r="P24" s="22"/>
      <c r="Q24" s="133"/>
      <c r="R24" s="132" t="s">
        <v>352</v>
      </c>
      <c r="S24" s="128" t="n">
        <f aca="false">$AB$9</f>
        <v>1</v>
      </c>
      <c r="T24" s="128" t="n">
        <f aca="false">$AB$9</f>
        <v>1</v>
      </c>
      <c r="U24" s="128"/>
      <c r="V24" s="22"/>
      <c r="W24" s="133"/>
      <c r="X24" s="132" t="s">
        <v>353</v>
      </c>
      <c r="Y24" s="128" t="n">
        <f aca="false">$AB$9</f>
        <v>1</v>
      </c>
      <c r="Z24" s="128" t="n">
        <f aca="false">$AB$9</f>
        <v>1</v>
      </c>
      <c r="AA24" s="128"/>
      <c r="AB24" s="105"/>
      <c r="AC24" s="22"/>
    </row>
    <row r="25" customFormat="false" ht="12.75" hidden="false" customHeight="true" outlineLevel="0" collapsed="false">
      <c r="A25" s="18"/>
      <c r="B25" s="12"/>
      <c r="C25" s="125" t="s">
        <v>128</v>
      </c>
      <c r="D25" s="125"/>
      <c r="E25" s="126"/>
      <c r="F25" s="140" t="s">
        <v>354</v>
      </c>
      <c r="G25" s="128" t="n">
        <f aca="false">$AB$9</f>
        <v>1</v>
      </c>
      <c r="H25" s="128" t="n">
        <f aca="false">$AB$9</f>
        <v>1</v>
      </c>
      <c r="I25" s="128"/>
      <c r="J25" s="22"/>
      <c r="K25" s="126"/>
      <c r="L25" s="132" t="s">
        <v>355</v>
      </c>
      <c r="M25" s="128" t="n">
        <f aca="false">$AB$9</f>
        <v>1</v>
      </c>
      <c r="N25" s="128" t="n">
        <f aca="false">$AB$9</f>
        <v>1</v>
      </c>
      <c r="O25" s="128"/>
      <c r="P25" s="22"/>
      <c r="Q25" s="133"/>
      <c r="R25" s="132" t="s">
        <v>356</v>
      </c>
      <c r="S25" s="128" t="n">
        <f aca="false">$AB$9</f>
        <v>1</v>
      </c>
      <c r="T25" s="128" t="n">
        <f aca="false">$AB$9</f>
        <v>1</v>
      </c>
      <c r="U25" s="128"/>
      <c r="V25" s="22"/>
      <c r="W25" s="133"/>
      <c r="X25" s="132" t="s">
        <v>357</v>
      </c>
      <c r="Y25" s="128" t="n">
        <f aca="false">$AB$9</f>
        <v>1</v>
      </c>
      <c r="Z25" s="128" t="n">
        <f aca="false">$AB$9</f>
        <v>1</v>
      </c>
      <c r="AA25" s="128"/>
      <c r="AB25" s="105"/>
      <c r="AC25" s="22"/>
    </row>
    <row r="26" customFormat="false" ht="12.75" hidden="false" customHeight="true" outlineLevel="0" collapsed="false">
      <c r="A26" s="18"/>
      <c r="B26" s="12"/>
      <c r="C26" s="125" t="s">
        <v>130</v>
      </c>
      <c r="D26" s="125"/>
      <c r="E26" s="126"/>
      <c r="F26" s="140" t="s">
        <v>358</v>
      </c>
      <c r="G26" s="128" t="n">
        <f aca="false">$AB$9</f>
        <v>1</v>
      </c>
      <c r="H26" s="128" t="n">
        <f aca="false">$AB$9</f>
        <v>1</v>
      </c>
      <c r="I26" s="128"/>
      <c r="J26" s="22"/>
      <c r="K26" s="126"/>
      <c r="L26" s="132" t="s">
        <v>359</v>
      </c>
      <c r="M26" s="128" t="n">
        <f aca="false">$AB$9</f>
        <v>1</v>
      </c>
      <c r="N26" s="128" t="n">
        <f aca="false">$AB$9</f>
        <v>1</v>
      </c>
      <c r="O26" s="128"/>
      <c r="P26" s="22"/>
      <c r="Q26" s="133"/>
      <c r="R26" s="132" t="s">
        <v>360</v>
      </c>
      <c r="S26" s="128" t="n">
        <f aca="false">$AB$9</f>
        <v>1</v>
      </c>
      <c r="T26" s="128" t="n">
        <f aca="false">$AB$9</f>
        <v>1</v>
      </c>
      <c r="U26" s="128"/>
      <c r="V26" s="22"/>
      <c r="W26" s="133"/>
      <c r="X26" s="132" t="s">
        <v>361</v>
      </c>
      <c r="Y26" s="128" t="n">
        <f aca="false">$AB$9</f>
        <v>1</v>
      </c>
      <c r="Z26" s="128" t="n">
        <f aca="false">$AB$9</f>
        <v>1</v>
      </c>
      <c r="AA26" s="128"/>
      <c r="AB26" s="105"/>
      <c r="AC26" s="22"/>
    </row>
    <row r="27" customFormat="false" ht="12.75" hidden="false" customHeight="true" outlineLevel="0" collapsed="false">
      <c r="A27" s="18"/>
      <c r="B27" s="12"/>
      <c r="C27" s="125" t="s">
        <v>132</v>
      </c>
      <c r="D27" s="125"/>
      <c r="E27" s="126"/>
      <c r="F27" s="140" t="s">
        <v>362</v>
      </c>
      <c r="G27" s="128" t="n">
        <f aca="false">$AB$9</f>
        <v>1</v>
      </c>
      <c r="H27" s="128" t="n">
        <f aca="false">$AB$9</f>
        <v>1</v>
      </c>
      <c r="I27" s="128"/>
      <c r="J27" s="22"/>
      <c r="K27" s="126"/>
      <c r="L27" s="132" t="s">
        <v>363</v>
      </c>
      <c r="M27" s="128" t="n">
        <f aca="false">$AB$9</f>
        <v>1</v>
      </c>
      <c r="N27" s="128" t="n">
        <f aca="false">$AB$9</f>
        <v>1</v>
      </c>
      <c r="O27" s="128"/>
      <c r="P27" s="22"/>
      <c r="Q27" s="133"/>
      <c r="R27" s="132" t="s">
        <v>364</v>
      </c>
      <c r="S27" s="128" t="n">
        <f aca="false">$AB$9</f>
        <v>1</v>
      </c>
      <c r="T27" s="128" t="n">
        <f aca="false">$AB$9</f>
        <v>1</v>
      </c>
      <c r="U27" s="128"/>
      <c r="V27" s="22"/>
      <c r="W27" s="133"/>
      <c r="X27" s="132" t="s">
        <v>365</v>
      </c>
      <c r="Y27" s="128" t="n">
        <f aca="false">$AB$9</f>
        <v>1</v>
      </c>
      <c r="Z27" s="128" t="n">
        <f aca="false">$AB$9</f>
        <v>1</v>
      </c>
      <c r="AA27" s="128"/>
      <c r="AB27" s="105"/>
      <c r="AC27" s="22"/>
    </row>
    <row r="28" customFormat="false" ht="12.75" hidden="false" customHeight="true" outlineLevel="0" collapsed="false">
      <c r="A28" s="18"/>
      <c r="B28" s="12"/>
      <c r="C28" s="125" t="s">
        <v>194</v>
      </c>
      <c r="D28" s="125"/>
      <c r="E28" s="126"/>
      <c r="F28" s="140" t="s">
        <v>366</v>
      </c>
      <c r="G28" s="128" t="n">
        <f aca="false">$AB$9</f>
        <v>1</v>
      </c>
      <c r="H28" s="128" t="n">
        <f aca="false">$AB$9</f>
        <v>1</v>
      </c>
      <c r="I28" s="128"/>
      <c r="J28" s="22"/>
      <c r="K28" s="126"/>
      <c r="L28" s="132" t="s">
        <v>367</v>
      </c>
      <c r="M28" s="128" t="n">
        <f aca="false">$AB$9</f>
        <v>1</v>
      </c>
      <c r="N28" s="128" t="n">
        <f aca="false">$AB$9</f>
        <v>1</v>
      </c>
      <c r="O28" s="128"/>
      <c r="P28" s="22"/>
      <c r="Q28" s="133"/>
      <c r="R28" s="132" t="s">
        <v>368</v>
      </c>
      <c r="S28" s="128" t="n">
        <f aca="false">$AB$9</f>
        <v>1</v>
      </c>
      <c r="T28" s="128" t="n">
        <f aca="false">$AB$9</f>
        <v>1</v>
      </c>
      <c r="U28" s="128"/>
      <c r="V28" s="22"/>
      <c r="W28" s="133"/>
      <c r="X28" s="132" t="s">
        <v>369</v>
      </c>
      <c r="Y28" s="128" t="n">
        <f aca="false">$AB$9</f>
        <v>1</v>
      </c>
      <c r="Z28" s="128" t="n">
        <f aca="false">$AB$9</f>
        <v>1</v>
      </c>
      <c r="AA28" s="128"/>
      <c r="AB28" s="105"/>
      <c r="AC28" s="22"/>
    </row>
    <row r="29" customFormat="false" ht="12.75" hidden="false" customHeight="true" outlineLevel="0" collapsed="false">
      <c r="A29" s="18"/>
      <c r="B29" s="12"/>
      <c r="C29" s="134" t="s">
        <v>138</v>
      </c>
      <c r="D29" s="134"/>
      <c r="E29" s="135"/>
      <c r="F29" s="141" t="s">
        <v>370</v>
      </c>
      <c r="G29" s="137" t="n">
        <f aca="false">$AB$9</f>
        <v>1</v>
      </c>
      <c r="H29" s="137" t="n">
        <f aca="false">$AB$9</f>
        <v>1</v>
      </c>
      <c r="I29" s="137"/>
      <c r="J29" s="22"/>
      <c r="K29" s="129" t="s">
        <v>177</v>
      </c>
      <c r="L29" s="130"/>
      <c r="M29" s="130"/>
      <c r="N29" s="130"/>
      <c r="O29" s="130"/>
      <c r="P29" s="22"/>
      <c r="Q29" s="138"/>
      <c r="R29" s="139" t="s">
        <v>371</v>
      </c>
      <c r="S29" s="137" t="n">
        <f aca="false">$AB$9</f>
        <v>1</v>
      </c>
      <c r="T29" s="137" t="n">
        <f aca="false">$AB$9</f>
        <v>1</v>
      </c>
      <c r="U29" s="137"/>
      <c r="V29" s="22"/>
      <c r="W29" s="129" t="s">
        <v>177</v>
      </c>
      <c r="X29" s="130"/>
      <c r="Y29" s="130"/>
      <c r="Z29" s="130"/>
      <c r="AA29" s="130"/>
      <c r="AB29" s="105"/>
      <c r="AC29" s="22"/>
    </row>
    <row r="30" customFormat="false" ht="17" hidden="false" customHeight="true" outlineLevel="0" collapsed="false">
      <c r="A30" s="18"/>
      <c r="B30" s="12"/>
      <c r="C30" s="97"/>
      <c r="D30" s="24"/>
      <c r="E30" s="40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105"/>
      <c r="AC30" s="22"/>
    </row>
    <row r="31" customFormat="false" ht="12.75" hidden="false" customHeight="true" outlineLevel="0" collapsed="false">
      <c r="A31" s="18"/>
      <c r="B31" s="12"/>
      <c r="C31" s="116" t="s">
        <v>226</v>
      </c>
      <c r="D31" s="12"/>
      <c r="E31" s="12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105"/>
      <c r="AC31" s="22"/>
    </row>
    <row r="32" customFormat="false" ht="12.75" hidden="false" customHeight="true" outlineLevel="0" collapsed="false">
      <c r="A32" s="18"/>
      <c r="B32" s="12"/>
      <c r="C32" s="117" t="s">
        <v>167</v>
      </c>
      <c r="D32" s="117"/>
      <c r="E32" s="118" t="s">
        <v>227</v>
      </c>
      <c r="F32" s="119" t="s">
        <v>372</v>
      </c>
      <c r="G32" s="120" t="s">
        <v>119</v>
      </c>
      <c r="H32" s="120"/>
      <c r="I32" s="120"/>
      <c r="J32" s="22"/>
      <c r="K32" s="121" t="s">
        <v>170</v>
      </c>
      <c r="L32" s="122" t="s">
        <v>171</v>
      </c>
      <c r="M32" s="120" t="s">
        <v>119</v>
      </c>
      <c r="N32" s="120"/>
      <c r="O32" s="120"/>
      <c r="P32" s="22"/>
      <c r="Q32" s="123" t="s">
        <v>324</v>
      </c>
      <c r="R32" s="122" t="s">
        <v>173</v>
      </c>
      <c r="S32" s="120" t="s">
        <v>119</v>
      </c>
      <c r="T32" s="120"/>
      <c r="U32" s="120"/>
      <c r="V32" s="22"/>
      <c r="W32" s="123" t="s">
        <v>174</v>
      </c>
      <c r="X32" s="122" t="s">
        <v>325</v>
      </c>
      <c r="Y32" s="120" t="s">
        <v>119</v>
      </c>
      <c r="Z32" s="120"/>
      <c r="AA32" s="120"/>
      <c r="AB32" s="105"/>
      <c r="AC32" s="22"/>
    </row>
    <row r="33" customFormat="false" ht="12.75" hidden="false" customHeight="true" outlineLevel="0" collapsed="false">
      <c r="A33" s="18"/>
      <c r="B33" s="12"/>
      <c r="C33" s="117"/>
      <c r="D33" s="117"/>
      <c r="E33" s="118"/>
      <c r="F33" s="119"/>
      <c r="G33" s="124" t="s">
        <v>118</v>
      </c>
      <c r="H33" s="124" t="s">
        <v>120</v>
      </c>
      <c r="I33" s="124" t="n">
        <v>10</v>
      </c>
      <c r="J33" s="22"/>
      <c r="K33" s="121"/>
      <c r="L33" s="122"/>
      <c r="M33" s="124" t="s">
        <v>118</v>
      </c>
      <c r="N33" s="124" t="s">
        <v>120</v>
      </c>
      <c r="O33" s="124" t="n">
        <v>10</v>
      </c>
      <c r="P33" s="22"/>
      <c r="Q33" s="123"/>
      <c r="R33" s="122"/>
      <c r="S33" s="124" t="s">
        <v>118</v>
      </c>
      <c r="T33" s="124" t="s">
        <v>120</v>
      </c>
      <c r="U33" s="124" t="n">
        <v>10</v>
      </c>
      <c r="V33" s="22"/>
      <c r="W33" s="123"/>
      <c r="X33" s="122"/>
      <c r="Y33" s="124" t="s">
        <v>118</v>
      </c>
      <c r="Z33" s="124" t="s">
        <v>120</v>
      </c>
      <c r="AA33" s="124" t="n">
        <v>10</v>
      </c>
      <c r="AB33" s="105"/>
      <c r="AC33" s="22"/>
    </row>
    <row r="34" customFormat="false" ht="12.75" hidden="false" customHeight="true" outlineLevel="0" collapsed="false">
      <c r="A34" s="18"/>
      <c r="B34" s="12"/>
      <c r="C34" s="125" t="s">
        <v>127</v>
      </c>
      <c r="D34" s="125"/>
      <c r="E34" s="126"/>
      <c r="F34" s="140" t="s">
        <v>373</v>
      </c>
      <c r="G34" s="128" t="n">
        <f aca="false">$AB$9</f>
        <v>1</v>
      </c>
      <c r="H34" s="128" t="n">
        <f aca="false">$AB$9</f>
        <v>1</v>
      </c>
      <c r="I34" s="128"/>
      <c r="J34" s="22"/>
      <c r="K34" s="126"/>
      <c r="L34" s="132" t="s">
        <v>374</v>
      </c>
      <c r="M34" s="128" t="n">
        <f aca="false">$AB$9</f>
        <v>1</v>
      </c>
      <c r="N34" s="128" t="n">
        <f aca="false">$AB$9</f>
        <v>1</v>
      </c>
      <c r="O34" s="128"/>
      <c r="P34" s="22"/>
      <c r="Q34" s="129" t="s">
        <v>177</v>
      </c>
      <c r="R34" s="130"/>
      <c r="S34" s="130"/>
      <c r="T34" s="130"/>
      <c r="U34" s="130"/>
      <c r="V34" s="22"/>
      <c r="W34" s="133"/>
      <c r="X34" s="132" t="s">
        <v>375</v>
      </c>
      <c r="Y34" s="128" t="n">
        <f aca="false">$AB$9</f>
        <v>1</v>
      </c>
      <c r="Z34" s="128" t="n">
        <f aca="false">$AB$9</f>
        <v>1</v>
      </c>
      <c r="AA34" s="128"/>
      <c r="AB34" s="105"/>
      <c r="AC34" s="22"/>
    </row>
    <row r="35" customFormat="false" ht="12.75" hidden="false" customHeight="true" outlineLevel="0" collapsed="false">
      <c r="A35" s="18"/>
      <c r="B35" s="12"/>
      <c r="C35" s="125" t="s">
        <v>128</v>
      </c>
      <c r="D35" s="125"/>
      <c r="E35" s="126"/>
      <c r="F35" s="140" t="s">
        <v>376</v>
      </c>
      <c r="G35" s="128" t="n">
        <f aca="false">$AB$9</f>
        <v>1</v>
      </c>
      <c r="H35" s="128" t="n">
        <f aca="false">$AB$9</f>
        <v>1</v>
      </c>
      <c r="I35" s="128"/>
      <c r="J35" s="22"/>
      <c r="K35" s="126"/>
      <c r="L35" s="132" t="s">
        <v>377</v>
      </c>
      <c r="M35" s="128" t="n">
        <f aca="false">$AB$9</f>
        <v>1</v>
      </c>
      <c r="N35" s="128" t="n">
        <f aca="false">$AB$9</f>
        <v>1</v>
      </c>
      <c r="O35" s="128"/>
      <c r="P35" s="22"/>
      <c r="Q35" s="133"/>
      <c r="R35" s="132" t="s">
        <v>378</v>
      </c>
      <c r="S35" s="128" t="n">
        <f aca="false">$AB$9</f>
        <v>1</v>
      </c>
      <c r="T35" s="128" t="n">
        <f aca="false">$AB$9</f>
        <v>1</v>
      </c>
      <c r="U35" s="128"/>
      <c r="V35" s="22"/>
      <c r="W35" s="133"/>
      <c r="X35" s="132" t="s">
        <v>379</v>
      </c>
      <c r="Y35" s="128" t="n">
        <f aca="false">$AB$9</f>
        <v>1</v>
      </c>
      <c r="Z35" s="128" t="n">
        <f aca="false">$AB$9</f>
        <v>1</v>
      </c>
      <c r="AA35" s="128"/>
      <c r="AB35" s="105"/>
      <c r="AC35" s="22"/>
    </row>
    <row r="36" customFormat="false" ht="12.75" hidden="false" customHeight="true" outlineLevel="0" collapsed="false">
      <c r="A36" s="18"/>
      <c r="B36" s="12"/>
      <c r="C36" s="125" t="s">
        <v>130</v>
      </c>
      <c r="D36" s="125"/>
      <c r="E36" s="126"/>
      <c r="F36" s="140" t="s">
        <v>380</v>
      </c>
      <c r="G36" s="128" t="n">
        <f aca="false">$AB$9</f>
        <v>1</v>
      </c>
      <c r="H36" s="128" t="n">
        <f aca="false">$AB$9</f>
        <v>1</v>
      </c>
      <c r="I36" s="128"/>
      <c r="J36" s="22"/>
      <c r="K36" s="126"/>
      <c r="L36" s="132" t="s">
        <v>381</v>
      </c>
      <c r="M36" s="128" t="n">
        <f aca="false">$AB$9</f>
        <v>1</v>
      </c>
      <c r="N36" s="128" t="n">
        <f aca="false">$AB$9</f>
        <v>1</v>
      </c>
      <c r="O36" s="128"/>
      <c r="P36" s="22"/>
      <c r="Q36" s="133"/>
      <c r="R36" s="132" t="s">
        <v>382</v>
      </c>
      <c r="S36" s="128" t="n">
        <f aca="false">$AB$9</f>
        <v>1</v>
      </c>
      <c r="T36" s="128" t="n">
        <f aca="false">$AB$9</f>
        <v>1</v>
      </c>
      <c r="U36" s="128"/>
      <c r="V36" s="22"/>
      <c r="W36" s="133"/>
      <c r="X36" s="132" t="s">
        <v>383</v>
      </c>
      <c r="Y36" s="128" t="n">
        <f aca="false">$AB$9</f>
        <v>1</v>
      </c>
      <c r="Z36" s="128" t="n">
        <f aca="false">$AB$9</f>
        <v>1</v>
      </c>
      <c r="AA36" s="128"/>
      <c r="AB36" s="105"/>
      <c r="AC36" s="22"/>
    </row>
    <row r="37" customFormat="false" ht="12.75" hidden="false" customHeight="true" outlineLevel="0" collapsed="false">
      <c r="A37" s="18"/>
      <c r="B37" s="12"/>
      <c r="C37" s="125" t="s">
        <v>132</v>
      </c>
      <c r="D37" s="125"/>
      <c r="E37" s="126"/>
      <c r="F37" s="140" t="s">
        <v>384</v>
      </c>
      <c r="G37" s="128" t="n">
        <f aca="false">$AB$9</f>
        <v>1</v>
      </c>
      <c r="H37" s="128" t="n">
        <f aca="false">$AB$9</f>
        <v>1</v>
      </c>
      <c r="I37" s="128"/>
      <c r="J37" s="22"/>
      <c r="K37" s="126"/>
      <c r="L37" s="132" t="s">
        <v>385</v>
      </c>
      <c r="M37" s="128" t="n">
        <f aca="false">$AB$9</f>
        <v>1</v>
      </c>
      <c r="N37" s="128" t="n">
        <f aca="false">$AB$9</f>
        <v>1</v>
      </c>
      <c r="O37" s="128"/>
      <c r="P37" s="22"/>
      <c r="Q37" s="133"/>
      <c r="R37" s="132" t="s">
        <v>386</v>
      </c>
      <c r="S37" s="128" t="n">
        <f aca="false">$AB$9</f>
        <v>1</v>
      </c>
      <c r="T37" s="128" t="n">
        <f aca="false">$AB$9</f>
        <v>1</v>
      </c>
      <c r="U37" s="128"/>
      <c r="V37" s="22"/>
      <c r="W37" s="133"/>
      <c r="X37" s="132" t="s">
        <v>387</v>
      </c>
      <c r="Y37" s="128" t="n">
        <f aca="false">$AB$9</f>
        <v>1</v>
      </c>
      <c r="Z37" s="128" t="n">
        <f aca="false">$AB$9</f>
        <v>1</v>
      </c>
      <c r="AA37" s="128"/>
      <c r="AB37" s="105"/>
      <c r="AC37" s="22"/>
    </row>
    <row r="38" customFormat="false" ht="12.75" hidden="false" customHeight="true" outlineLevel="0" collapsed="false">
      <c r="A38" s="18"/>
      <c r="B38" s="12"/>
      <c r="C38" s="125" t="s">
        <v>194</v>
      </c>
      <c r="D38" s="125"/>
      <c r="E38" s="126"/>
      <c r="F38" s="140" t="s">
        <v>388</v>
      </c>
      <c r="G38" s="128" t="n">
        <f aca="false">$AB$9</f>
        <v>1</v>
      </c>
      <c r="H38" s="128" t="n">
        <f aca="false">$AB$9</f>
        <v>1</v>
      </c>
      <c r="I38" s="128"/>
      <c r="J38" s="22"/>
      <c r="K38" s="126"/>
      <c r="L38" s="132" t="s">
        <v>389</v>
      </c>
      <c r="M38" s="128" t="n">
        <f aca="false">$AB$9</f>
        <v>1</v>
      </c>
      <c r="N38" s="128" t="n">
        <f aca="false">$AB$9</f>
        <v>1</v>
      </c>
      <c r="O38" s="128"/>
      <c r="P38" s="22"/>
      <c r="Q38" s="133"/>
      <c r="R38" s="132" t="s">
        <v>390</v>
      </c>
      <c r="S38" s="128" t="n">
        <f aca="false">$AB$9</f>
        <v>1</v>
      </c>
      <c r="T38" s="128" t="n">
        <f aca="false">$AB$9</f>
        <v>1</v>
      </c>
      <c r="U38" s="128"/>
      <c r="V38" s="22"/>
      <c r="W38" s="133"/>
      <c r="X38" s="132" t="s">
        <v>391</v>
      </c>
      <c r="Y38" s="128" t="n">
        <f aca="false">$AB$9</f>
        <v>1</v>
      </c>
      <c r="Z38" s="128" t="n">
        <f aca="false">$AB$9</f>
        <v>1</v>
      </c>
      <c r="AA38" s="128"/>
      <c r="AB38" s="105"/>
      <c r="AC38" s="22"/>
    </row>
    <row r="39" customFormat="false" ht="12.75" hidden="false" customHeight="true" outlineLevel="0" collapsed="false">
      <c r="A39" s="18"/>
      <c r="B39" s="12"/>
      <c r="C39" s="134" t="s">
        <v>138</v>
      </c>
      <c r="D39" s="134"/>
      <c r="E39" s="135"/>
      <c r="F39" s="141" t="s">
        <v>392</v>
      </c>
      <c r="G39" s="137" t="n">
        <f aca="false">$AB$9</f>
        <v>1</v>
      </c>
      <c r="H39" s="137" t="n">
        <f aca="false">$AB$9</f>
        <v>1</v>
      </c>
      <c r="I39" s="137"/>
      <c r="J39" s="22"/>
      <c r="K39" s="129" t="s">
        <v>177</v>
      </c>
      <c r="L39" s="130"/>
      <c r="M39" s="130"/>
      <c r="N39" s="130"/>
      <c r="O39" s="130"/>
      <c r="P39" s="22"/>
      <c r="Q39" s="138"/>
      <c r="R39" s="139" t="s">
        <v>393</v>
      </c>
      <c r="S39" s="137" t="n">
        <f aca="false">$AB$9</f>
        <v>1</v>
      </c>
      <c r="T39" s="137" t="n">
        <f aca="false">$AB$9</f>
        <v>1</v>
      </c>
      <c r="U39" s="137"/>
      <c r="V39" s="22"/>
      <c r="W39" s="129" t="s">
        <v>177</v>
      </c>
      <c r="X39" s="130"/>
      <c r="Y39" s="130"/>
      <c r="Z39" s="130"/>
      <c r="AA39" s="130"/>
      <c r="AB39" s="105"/>
      <c r="AC39" s="22"/>
    </row>
    <row r="40" customFormat="false" ht="17" hidden="false" customHeight="true" outlineLevel="0" collapsed="false">
      <c r="A40" s="18"/>
      <c r="B40" s="12"/>
      <c r="C40" s="97"/>
      <c r="D40" s="24"/>
      <c r="E40" s="40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105"/>
      <c r="AC40" s="22"/>
    </row>
    <row r="41" customFormat="false" ht="12.75" hidden="false" customHeight="true" outlineLevel="0" collapsed="false">
      <c r="A41" s="18"/>
      <c r="B41" s="12"/>
      <c r="C41" s="116" t="s">
        <v>250</v>
      </c>
      <c r="D41" s="12"/>
      <c r="E41" s="12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105"/>
      <c r="AC41" s="22"/>
    </row>
    <row r="42" customFormat="false" ht="12.75" hidden="false" customHeight="true" outlineLevel="0" collapsed="false">
      <c r="A42" s="18"/>
      <c r="B42" s="12"/>
      <c r="C42" s="117" t="s">
        <v>167</v>
      </c>
      <c r="D42" s="117"/>
      <c r="E42" s="118" t="s">
        <v>41</v>
      </c>
      <c r="F42" s="119" t="s">
        <v>394</v>
      </c>
      <c r="G42" s="120" t="s">
        <v>119</v>
      </c>
      <c r="H42" s="120"/>
      <c r="I42" s="120"/>
      <c r="J42" s="22"/>
      <c r="K42" s="121" t="s">
        <v>170</v>
      </c>
      <c r="L42" s="122" t="s">
        <v>171</v>
      </c>
      <c r="M42" s="120" t="s">
        <v>119</v>
      </c>
      <c r="N42" s="120"/>
      <c r="O42" s="120"/>
      <c r="P42" s="22"/>
      <c r="Q42" s="123" t="s">
        <v>324</v>
      </c>
      <c r="R42" s="122" t="s">
        <v>173</v>
      </c>
      <c r="S42" s="120" t="s">
        <v>119</v>
      </c>
      <c r="T42" s="120"/>
      <c r="U42" s="120"/>
      <c r="V42" s="22"/>
      <c r="W42" s="123" t="s">
        <v>174</v>
      </c>
      <c r="X42" s="122" t="s">
        <v>325</v>
      </c>
      <c r="Y42" s="120" t="s">
        <v>119</v>
      </c>
      <c r="Z42" s="120"/>
      <c r="AA42" s="120"/>
      <c r="AB42" s="105"/>
      <c r="AC42" s="22"/>
    </row>
    <row r="43" customFormat="false" ht="12.75" hidden="false" customHeight="true" outlineLevel="0" collapsed="false">
      <c r="A43" s="18"/>
      <c r="B43" s="12"/>
      <c r="C43" s="117"/>
      <c r="D43" s="117"/>
      <c r="E43" s="118"/>
      <c r="F43" s="119"/>
      <c r="G43" s="124" t="s">
        <v>118</v>
      </c>
      <c r="H43" s="124" t="s">
        <v>120</v>
      </c>
      <c r="I43" s="124" t="n">
        <v>10</v>
      </c>
      <c r="J43" s="22"/>
      <c r="K43" s="121"/>
      <c r="L43" s="122"/>
      <c r="M43" s="124" t="s">
        <v>118</v>
      </c>
      <c r="N43" s="124" t="s">
        <v>120</v>
      </c>
      <c r="O43" s="124" t="n">
        <v>10</v>
      </c>
      <c r="P43" s="22"/>
      <c r="Q43" s="123"/>
      <c r="R43" s="122"/>
      <c r="S43" s="124" t="s">
        <v>118</v>
      </c>
      <c r="T43" s="124" t="s">
        <v>120</v>
      </c>
      <c r="U43" s="124" t="n">
        <v>10</v>
      </c>
      <c r="V43" s="22"/>
      <c r="W43" s="123"/>
      <c r="X43" s="122"/>
      <c r="Y43" s="124" t="s">
        <v>118</v>
      </c>
      <c r="Z43" s="124" t="s">
        <v>120</v>
      </c>
      <c r="AA43" s="124" t="n">
        <v>10</v>
      </c>
      <c r="AB43" s="105"/>
      <c r="AC43" s="22"/>
    </row>
    <row r="44" customFormat="false" ht="12.75" hidden="false" customHeight="true" outlineLevel="0" collapsed="false">
      <c r="A44" s="18"/>
      <c r="B44" s="12"/>
      <c r="C44" s="125" t="s">
        <v>127</v>
      </c>
      <c r="D44" s="125"/>
      <c r="E44" s="142" t="s">
        <v>177</v>
      </c>
      <c r="F44" s="143"/>
      <c r="G44" s="144"/>
      <c r="H44" s="144"/>
      <c r="I44" s="144"/>
      <c r="J44" s="22"/>
      <c r="K44" s="142" t="s">
        <v>177</v>
      </c>
      <c r="L44" s="143"/>
      <c r="M44" s="145"/>
      <c r="N44" s="145"/>
      <c r="O44" s="145"/>
      <c r="P44" s="22"/>
      <c r="Q44" s="142" t="s">
        <v>177</v>
      </c>
      <c r="R44" s="143"/>
      <c r="S44" s="145"/>
      <c r="T44" s="145"/>
      <c r="U44" s="145"/>
      <c r="V44" s="22"/>
      <c r="W44" s="142" t="s">
        <v>177</v>
      </c>
      <c r="X44" s="143"/>
      <c r="Y44" s="145"/>
      <c r="Z44" s="145"/>
      <c r="AA44" s="145"/>
      <c r="AB44" s="105"/>
      <c r="AC44" s="22"/>
    </row>
    <row r="45" customFormat="false" ht="12.75" hidden="false" customHeight="true" outlineLevel="0" collapsed="false">
      <c r="A45" s="18"/>
      <c r="B45" s="12"/>
      <c r="C45" s="125" t="s">
        <v>128</v>
      </c>
      <c r="D45" s="125"/>
      <c r="E45" s="126"/>
      <c r="F45" s="140" t="s">
        <v>395</v>
      </c>
      <c r="G45" s="128" t="n">
        <f aca="false">$AB$9</f>
        <v>1</v>
      </c>
      <c r="H45" s="128" t="n">
        <f aca="false">$AB$9</f>
        <v>1</v>
      </c>
      <c r="I45" s="128"/>
      <c r="J45" s="22"/>
      <c r="K45" s="126"/>
      <c r="L45" s="132" t="s">
        <v>396</v>
      </c>
      <c r="M45" s="128" t="n">
        <f aca="false">$AB$9</f>
        <v>1</v>
      </c>
      <c r="N45" s="128" t="n">
        <f aca="false">$AB$9</f>
        <v>1</v>
      </c>
      <c r="O45" s="128"/>
      <c r="P45" s="22"/>
      <c r="Q45" s="142"/>
      <c r="R45" s="130"/>
      <c r="S45" s="130"/>
      <c r="T45" s="130"/>
      <c r="U45" s="130"/>
      <c r="V45" s="22"/>
      <c r="W45" s="133"/>
      <c r="X45" s="132" t="s">
        <v>397</v>
      </c>
      <c r="Y45" s="128" t="n">
        <f aca="false">$AB$9</f>
        <v>1</v>
      </c>
      <c r="Z45" s="128" t="n">
        <f aca="false">$AB$9</f>
        <v>1</v>
      </c>
      <c r="AA45" s="128"/>
      <c r="AB45" s="105"/>
      <c r="AC45" s="22"/>
    </row>
    <row r="46" customFormat="false" ht="12.75" hidden="false" customHeight="true" outlineLevel="0" collapsed="false">
      <c r="A46" s="18"/>
      <c r="B46" s="12"/>
      <c r="C46" s="125" t="s">
        <v>130</v>
      </c>
      <c r="D46" s="125"/>
      <c r="E46" s="126"/>
      <c r="F46" s="140" t="s">
        <v>398</v>
      </c>
      <c r="G46" s="128" t="n">
        <f aca="false">$AB$9</f>
        <v>1</v>
      </c>
      <c r="H46" s="128" t="n">
        <f aca="false">$AB$9</f>
        <v>1</v>
      </c>
      <c r="I46" s="128"/>
      <c r="J46" s="22"/>
      <c r="K46" s="126"/>
      <c r="L46" s="132" t="s">
        <v>399</v>
      </c>
      <c r="M46" s="128" t="n">
        <f aca="false">$AB$9</f>
        <v>1</v>
      </c>
      <c r="N46" s="128" t="n">
        <f aca="false">$AB$9</f>
        <v>1</v>
      </c>
      <c r="O46" s="128"/>
      <c r="P46" s="22"/>
      <c r="Q46" s="133"/>
      <c r="R46" s="132" t="s">
        <v>400</v>
      </c>
      <c r="S46" s="128" t="n">
        <f aca="false">$AB$9</f>
        <v>1</v>
      </c>
      <c r="T46" s="128" t="n">
        <f aca="false">$AB$9</f>
        <v>1</v>
      </c>
      <c r="U46" s="128"/>
      <c r="V46" s="22"/>
      <c r="W46" s="133"/>
      <c r="X46" s="132" t="s">
        <v>401</v>
      </c>
      <c r="Y46" s="128" t="n">
        <f aca="false">$AB$9</f>
        <v>1</v>
      </c>
      <c r="Z46" s="128" t="n">
        <f aca="false">$AB$9</f>
        <v>1</v>
      </c>
      <c r="AA46" s="128"/>
      <c r="AB46" s="105"/>
      <c r="AC46" s="22"/>
    </row>
    <row r="47" customFormat="false" ht="12.75" hidden="false" customHeight="true" outlineLevel="0" collapsed="false">
      <c r="A47" s="18"/>
      <c r="B47" s="12"/>
      <c r="C47" s="125" t="s">
        <v>132</v>
      </c>
      <c r="D47" s="125"/>
      <c r="E47" s="126"/>
      <c r="F47" s="140" t="s">
        <v>402</v>
      </c>
      <c r="G47" s="128" t="n">
        <f aca="false">$AB$9</f>
        <v>1</v>
      </c>
      <c r="H47" s="128" t="n">
        <f aca="false">$AB$9</f>
        <v>1</v>
      </c>
      <c r="I47" s="128"/>
      <c r="J47" s="22"/>
      <c r="K47" s="126"/>
      <c r="L47" s="132" t="s">
        <v>403</v>
      </c>
      <c r="M47" s="128" t="n">
        <f aca="false">$AB$9</f>
        <v>1</v>
      </c>
      <c r="N47" s="128" t="n">
        <f aca="false">$AB$9</f>
        <v>1</v>
      </c>
      <c r="O47" s="128"/>
      <c r="P47" s="22"/>
      <c r="Q47" s="133"/>
      <c r="R47" s="132" t="s">
        <v>404</v>
      </c>
      <c r="S47" s="128" t="n">
        <f aca="false">$AB$9</f>
        <v>1</v>
      </c>
      <c r="T47" s="128" t="n">
        <f aca="false">$AB$9</f>
        <v>1</v>
      </c>
      <c r="U47" s="128"/>
      <c r="V47" s="22"/>
      <c r="W47" s="133"/>
      <c r="X47" s="132" t="s">
        <v>405</v>
      </c>
      <c r="Y47" s="128" t="n">
        <f aca="false">$AB$9</f>
        <v>1</v>
      </c>
      <c r="Z47" s="128" t="n">
        <f aca="false">$AB$9</f>
        <v>1</v>
      </c>
      <c r="AA47" s="128"/>
      <c r="AB47" s="105"/>
      <c r="AC47" s="22"/>
    </row>
    <row r="48" customFormat="false" ht="12.75" hidden="false" customHeight="true" outlineLevel="0" collapsed="false">
      <c r="A48" s="18"/>
      <c r="B48" s="12"/>
      <c r="C48" s="125" t="s">
        <v>194</v>
      </c>
      <c r="D48" s="125"/>
      <c r="E48" s="126"/>
      <c r="F48" s="140" t="s">
        <v>406</v>
      </c>
      <c r="G48" s="128" t="n">
        <f aca="false">$AB$9</f>
        <v>1</v>
      </c>
      <c r="H48" s="128" t="n">
        <f aca="false">$AB$9</f>
        <v>1</v>
      </c>
      <c r="I48" s="128"/>
      <c r="J48" s="22"/>
      <c r="K48" s="126"/>
      <c r="L48" s="132" t="s">
        <v>407</v>
      </c>
      <c r="M48" s="128" t="n">
        <f aca="false">$AB$9</f>
        <v>1</v>
      </c>
      <c r="N48" s="128" t="n">
        <f aca="false">$AB$9</f>
        <v>1</v>
      </c>
      <c r="O48" s="128"/>
      <c r="P48" s="22"/>
      <c r="Q48" s="133"/>
      <c r="R48" s="132" t="s">
        <v>408</v>
      </c>
      <c r="S48" s="128" t="n">
        <f aca="false">$AB$9</f>
        <v>1</v>
      </c>
      <c r="T48" s="128" t="n">
        <f aca="false">$AB$9</f>
        <v>1</v>
      </c>
      <c r="U48" s="128"/>
      <c r="V48" s="22"/>
      <c r="W48" s="133"/>
      <c r="X48" s="132" t="s">
        <v>409</v>
      </c>
      <c r="Y48" s="128" t="n">
        <f aca="false">$AB$9</f>
        <v>1</v>
      </c>
      <c r="Z48" s="128" t="n">
        <f aca="false">$AB$9</f>
        <v>1</v>
      </c>
      <c r="AA48" s="128"/>
      <c r="AB48" s="105"/>
      <c r="AC48" s="22"/>
    </row>
    <row r="49" customFormat="false" ht="12.75" hidden="false" customHeight="true" outlineLevel="0" collapsed="false">
      <c r="A49" s="18"/>
      <c r="B49" s="12"/>
      <c r="C49" s="134" t="s">
        <v>138</v>
      </c>
      <c r="D49" s="134"/>
      <c r="E49" s="135"/>
      <c r="F49" s="141" t="s">
        <v>410</v>
      </c>
      <c r="G49" s="137" t="n">
        <f aca="false">$AB$9</f>
        <v>1</v>
      </c>
      <c r="H49" s="137" t="n">
        <f aca="false">$AB$9</f>
        <v>1</v>
      </c>
      <c r="I49" s="137"/>
      <c r="J49" s="22"/>
      <c r="K49" s="142" t="s">
        <v>177</v>
      </c>
      <c r="L49" s="130"/>
      <c r="M49" s="130"/>
      <c r="N49" s="130"/>
      <c r="O49" s="130"/>
      <c r="P49" s="22"/>
      <c r="Q49" s="138"/>
      <c r="R49" s="139" t="s">
        <v>411</v>
      </c>
      <c r="S49" s="137" t="n">
        <f aca="false">$AB$9</f>
        <v>1</v>
      </c>
      <c r="T49" s="137" t="n">
        <f aca="false">$AB$9</f>
        <v>1</v>
      </c>
      <c r="U49" s="137"/>
      <c r="V49" s="22"/>
      <c r="W49" s="142" t="s">
        <v>177</v>
      </c>
      <c r="X49" s="130"/>
      <c r="Y49" s="130"/>
      <c r="Z49" s="130"/>
      <c r="AA49" s="130"/>
      <c r="AB49" s="105"/>
      <c r="AC49" s="22"/>
    </row>
    <row r="50" customFormat="false" ht="17" hidden="false" customHeight="true" outlineLevel="0" collapsed="false">
      <c r="A50" s="18"/>
      <c r="B50" s="12"/>
      <c r="C50" s="97"/>
      <c r="D50" s="24"/>
      <c r="E50" s="40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105"/>
      <c r="AC50" s="22"/>
    </row>
    <row r="51" customFormat="false" ht="12.75" hidden="false" customHeight="true" outlineLevel="0" collapsed="false">
      <c r="A51" s="18"/>
      <c r="B51" s="12"/>
      <c r="C51" s="116" t="s">
        <v>269</v>
      </c>
      <c r="D51" s="12"/>
      <c r="E51" s="12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105"/>
      <c r="AC51" s="22"/>
    </row>
    <row r="52" customFormat="false" ht="12.75" hidden="false" customHeight="true" outlineLevel="0" collapsed="false">
      <c r="A52" s="18"/>
      <c r="B52" s="12"/>
      <c r="C52" s="117" t="s">
        <v>167</v>
      </c>
      <c r="D52" s="117"/>
      <c r="E52" s="118" t="s">
        <v>39</v>
      </c>
      <c r="F52" s="119" t="s">
        <v>412</v>
      </c>
      <c r="G52" s="120" t="s">
        <v>119</v>
      </c>
      <c r="H52" s="120"/>
      <c r="I52" s="120"/>
      <c r="J52" s="22"/>
      <c r="K52" s="121" t="s">
        <v>170</v>
      </c>
      <c r="L52" s="122" t="s">
        <v>171</v>
      </c>
      <c r="M52" s="120" t="s">
        <v>119</v>
      </c>
      <c r="N52" s="120"/>
      <c r="O52" s="120"/>
      <c r="P52" s="22"/>
      <c r="Q52" s="123" t="s">
        <v>324</v>
      </c>
      <c r="R52" s="122" t="s">
        <v>173</v>
      </c>
      <c r="S52" s="120" t="s">
        <v>119</v>
      </c>
      <c r="T52" s="120"/>
      <c r="U52" s="120"/>
      <c r="V52" s="22"/>
      <c r="W52" s="123" t="s">
        <v>174</v>
      </c>
      <c r="X52" s="122" t="s">
        <v>325</v>
      </c>
      <c r="Y52" s="120" t="s">
        <v>119</v>
      </c>
      <c r="Z52" s="120"/>
      <c r="AA52" s="120"/>
      <c r="AB52" s="105"/>
      <c r="AC52" s="22"/>
    </row>
    <row r="53" customFormat="false" ht="12.75" hidden="false" customHeight="true" outlineLevel="0" collapsed="false">
      <c r="A53" s="18"/>
      <c r="B53" s="12"/>
      <c r="C53" s="117"/>
      <c r="D53" s="117"/>
      <c r="E53" s="118"/>
      <c r="F53" s="119"/>
      <c r="G53" s="124" t="s">
        <v>118</v>
      </c>
      <c r="H53" s="124" t="s">
        <v>120</v>
      </c>
      <c r="I53" s="124" t="n">
        <v>10</v>
      </c>
      <c r="J53" s="22"/>
      <c r="K53" s="121"/>
      <c r="L53" s="122"/>
      <c r="M53" s="124" t="s">
        <v>118</v>
      </c>
      <c r="N53" s="124" t="s">
        <v>120</v>
      </c>
      <c r="O53" s="124" t="n">
        <v>10</v>
      </c>
      <c r="P53" s="22"/>
      <c r="Q53" s="123"/>
      <c r="R53" s="122"/>
      <c r="S53" s="124" t="s">
        <v>118</v>
      </c>
      <c r="T53" s="124" t="s">
        <v>120</v>
      </c>
      <c r="U53" s="124" t="n">
        <v>10</v>
      </c>
      <c r="V53" s="22"/>
      <c r="W53" s="123"/>
      <c r="X53" s="122"/>
      <c r="Y53" s="124" t="s">
        <v>118</v>
      </c>
      <c r="Z53" s="124" t="s">
        <v>120</v>
      </c>
      <c r="AA53" s="124" t="n">
        <v>10</v>
      </c>
      <c r="AB53" s="105"/>
      <c r="AC53" s="22"/>
    </row>
    <row r="54" customFormat="false" ht="12.75" hidden="false" customHeight="true" outlineLevel="0" collapsed="false">
      <c r="A54" s="18"/>
      <c r="B54" s="12"/>
      <c r="C54" s="125" t="s">
        <v>127</v>
      </c>
      <c r="D54" s="125"/>
      <c r="E54" s="142" t="s">
        <v>177</v>
      </c>
      <c r="F54" s="143"/>
      <c r="G54" s="144"/>
      <c r="H54" s="144"/>
      <c r="I54" s="144"/>
      <c r="J54" s="22"/>
      <c r="K54" s="142" t="s">
        <v>177</v>
      </c>
      <c r="L54" s="143"/>
      <c r="M54" s="145"/>
      <c r="N54" s="145"/>
      <c r="O54" s="145"/>
      <c r="P54" s="22"/>
      <c r="Q54" s="142" t="s">
        <v>177</v>
      </c>
      <c r="R54" s="143"/>
      <c r="S54" s="145"/>
      <c r="T54" s="145"/>
      <c r="U54" s="145"/>
      <c r="V54" s="22"/>
      <c r="W54" s="142" t="s">
        <v>177</v>
      </c>
      <c r="X54" s="143"/>
      <c r="Y54" s="145"/>
      <c r="Z54" s="145"/>
      <c r="AA54" s="145"/>
      <c r="AB54" s="105"/>
      <c r="AC54" s="22"/>
    </row>
    <row r="55" customFormat="false" ht="12.75" hidden="false" customHeight="true" outlineLevel="0" collapsed="false">
      <c r="A55" s="18"/>
      <c r="B55" s="12"/>
      <c r="C55" s="125" t="s">
        <v>128</v>
      </c>
      <c r="D55" s="125"/>
      <c r="E55" s="142" t="s">
        <v>177</v>
      </c>
      <c r="F55" s="143"/>
      <c r="G55" s="144"/>
      <c r="H55" s="144"/>
      <c r="I55" s="144"/>
      <c r="J55" s="22"/>
      <c r="K55" s="142" t="s">
        <v>177</v>
      </c>
      <c r="L55" s="143"/>
      <c r="M55" s="145"/>
      <c r="N55" s="145"/>
      <c r="O55" s="145"/>
      <c r="P55" s="22"/>
      <c r="Q55" s="142" t="s">
        <v>177</v>
      </c>
      <c r="R55" s="143"/>
      <c r="S55" s="145"/>
      <c r="T55" s="145"/>
      <c r="U55" s="145"/>
      <c r="V55" s="22"/>
      <c r="W55" s="142" t="s">
        <v>177</v>
      </c>
      <c r="X55" s="143"/>
      <c r="Y55" s="145"/>
      <c r="Z55" s="145"/>
      <c r="AA55" s="145"/>
      <c r="AB55" s="105"/>
      <c r="AC55" s="22"/>
    </row>
    <row r="56" customFormat="false" ht="12.75" hidden="false" customHeight="true" outlineLevel="0" collapsed="false">
      <c r="A56" s="18"/>
      <c r="B56" s="12"/>
      <c r="C56" s="125" t="s">
        <v>130</v>
      </c>
      <c r="D56" s="125"/>
      <c r="E56" s="126"/>
      <c r="F56" s="140" t="s">
        <v>413</v>
      </c>
      <c r="G56" s="128" t="n">
        <f aca="false">$AB$9</f>
        <v>1</v>
      </c>
      <c r="H56" s="128" t="n">
        <f aca="false">$AB$9</f>
        <v>1</v>
      </c>
      <c r="I56" s="128"/>
      <c r="J56" s="22"/>
      <c r="K56" s="126"/>
      <c r="L56" s="132" t="s">
        <v>414</v>
      </c>
      <c r="M56" s="128" t="n">
        <f aca="false">$AB$9</f>
        <v>1</v>
      </c>
      <c r="N56" s="128" t="n">
        <f aca="false">$AB$9</f>
        <v>1</v>
      </c>
      <c r="O56" s="128"/>
      <c r="P56" s="22"/>
      <c r="Q56" s="142" t="s">
        <v>177</v>
      </c>
      <c r="R56" s="130"/>
      <c r="S56" s="130"/>
      <c r="T56" s="130"/>
      <c r="U56" s="130"/>
      <c r="V56" s="22"/>
      <c r="W56" s="133"/>
      <c r="X56" s="132" t="s">
        <v>415</v>
      </c>
      <c r="Y56" s="128" t="n">
        <f aca="false">$AB$9</f>
        <v>1</v>
      </c>
      <c r="Z56" s="128" t="n">
        <f aca="false">$AB$9</f>
        <v>1</v>
      </c>
      <c r="AA56" s="128"/>
      <c r="AB56" s="105"/>
      <c r="AC56" s="22"/>
    </row>
    <row r="57" customFormat="false" ht="12.75" hidden="false" customHeight="true" outlineLevel="0" collapsed="false">
      <c r="A57" s="18"/>
      <c r="B57" s="12"/>
      <c r="C57" s="125" t="s">
        <v>132</v>
      </c>
      <c r="D57" s="125"/>
      <c r="E57" s="126"/>
      <c r="F57" s="140" t="s">
        <v>416</v>
      </c>
      <c r="G57" s="128" t="n">
        <f aca="false">$AB$9</f>
        <v>1</v>
      </c>
      <c r="H57" s="128" t="n">
        <f aca="false">$AB$9</f>
        <v>1</v>
      </c>
      <c r="I57" s="128"/>
      <c r="J57" s="22"/>
      <c r="K57" s="126"/>
      <c r="L57" s="132" t="s">
        <v>417</v>
      </c>
      <c r="M57" s="128" t="n">
        <f aca="false">$AB$9</f>
        <v>1</v>
      </c>
      <c r="N57" s="128" t="n">
        <f aca="false">$AB$9</f>
        <v>1</v>
      </c>
      <c r="O57" s="128"/>
      <c r="P57" s="22"/>
      <c r="Q57" s="133"/>
      <c r="R57" s="132" t="s">
        <v>418</v>
      </c>
      <c r="S57" s="128" t="n">
        <f aca="false">$AB$9</f>
        <v>1</v>
      </c>
      <c r="T57" s="128" t="n">
        <f aca="false">$AB$9</f>
        <v>1</v>
      </c>
      <c r="U57" s="128"/>
      <c r="V57" s="22"/>
      <c r="W57" s="133"/>
      <c r="X57" s="132" t="s">
        <v>419</v>
      </c>
      <c r="Y57" s="128" t="n">
        <f aca="false">$AB$9</f>
        <v>1</v>
      </c>
      <c r="Z57" s="128" t="n">
        <f aca="false">$AB$9</f>
        <v>1</v>
      </c>
      <c r="AA57" s="128"/>
      <c r="AB57" s="105"/>
      <c r="AC57" s="22"/>
    </row>
    <row r="58" customFormat="false" ht="12.75" hidden="false" customHeight="true" outlineLevel="0" collapsed="false">
      <c r="A58" s="18"/>
      <c r="B58" s="12"/>
      <c r="C58" s="125" t="s">
        <v>194</v>
      </c>
      <c r="D58" s="125"/>
      <c r="E58" s="126"/>
      <c r="F58" s="140" t="s">
        <v>420</v>
      </c>
      <c r="G58" s="128" t="n">
        <f aca="false">$AB$9</f>
        <v>1</v>
      </c>
      <c r="H58" s="128" t="n">
        <f aca="false">$AB$9</f>
        <v>1</v>
      </c>
      <c r="I58" s="128"/>
      <c r="J58" s="22"/>
      <c r="K58" s="126"/>
      <c r="L58" s="132" t="s">
        <v>421</v>
      </c>
      <c r="M58" s="128" t="n">
        <f aca="false">$AB$9</f>
        <v>1</v>
      </c>
      <c r="N58" s="128" t="n">
        <f aca="false">$AB$9</f>
        <v>1</v>
      </c>
      <c r="O58" s="128"/>
      <c r="P58" s="22"/>
      <c r="Q58" s="133"/>
      <c r="R58" s="132" t="s">
        <v>422</v>
      </c>
      <c r="S58" s="128" t="n">
        <f aca="false">$AB$9</f>
        <v>1</v>
      </c>
      <c r="T58" s="128" t="n">
        <f aca="false">$AB$9</f>
        <v>1</v>
      </c>
      <c r="U58" s="128"/>
      <c r="V58" s="22"/>
      <c r="W58" s="133"/>
      <c r="X58" s="132" t="s">
        <v>423</v>
      </c>
      <c r="Y58" s="128" t="n">
        <f aca="false">$AB$9</f>
        <v>1</v>
      </c>
      <c r="Z58" s="128" t="n">
        <f aca="false">$AB$9</f>
        <v>1</v>
      </c>
      <c r="AA58" s="128"/>
      <c r="AB58" s="105"/>
      <c r="AC58" s="22"/>
    </row>
    <row r="59" customFormat="false" ht="12.75" hidden="false" customHeight="true" outlineLevel="0" collapsed="false">
      <c r="A59" s="18"/>
      <c r="B59" s="12"/>
      <c r="C59" s="134" t="s">
        <v>138</v>
      </c>
      <c r="D59" s="134"/>
      <c r="E59" s="135"/>
      <c r="F59" s="141" t="s">
        <v>424</v>
      </c>
      <c r="G59" s="137" t="n">
        <f aca="false">$AB$9</f>
        <v>1</v>
      </c>
      <c r="H59" s="137" t="n">
        <f aca="false">$AB$9</f>
        <v>1</v>
      </c>
      <c r="I59" s="137"/>
      <c r="J59" s="22"/>
      <c r="K59" s="142"/>
      <c r="L59" s="130"/>
      <c r="M59" s="130"/>
      <c r="N59" s="130"/>
      <c r="O59" s="130"/>
      <c r="P59" s="22"/>
      <c r="Q59" s="138"/>
      <c r="R59" s="139" t="s">
        <v>425</v>
      </c>
      <c r="S59" s="137" t="n">
        <f aca="false">$AB$9</f>
        <v>1</v>
      </c>
      <c r="T59" s="137" t="n">
        <f aca="false">$AB$9</f>
        <v>1</v>
      </c>
      <c r="U59" s="137"/>
      <c r="V59" s="22"/>
      <c r="W59" s="142" t="s">
        <v>177</v>
      </c>
      <c r="X59" s="130"/>
      <c r="Y59" s="130"/>
      <c r="Z59" s="130"/>
      <c r="AA59" s="130"/>
      <c r="AB59" s="105"/>
      <c r="AC59" s="22"/>
    </row>
    <row r="60" customFormat="false" ht="17" hidden="false" customHeight="true" outlineLevel="0" collapsed="false">
      <c r="A60" s="18"/>
      <c r="B60" s="12"/>
      <c r="C60" s="97"/>
      <c r="D60" s="24"/>
      <c r="E60" s="40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105"/>
      <c r="AC60" s="22"/>
    </row>
    <row r="61" customFormat="false" ht="12.75" hidden="false" customHeight="true" outlineLevel="0" collapsed="false">
      <c r="A61" s="18"/>
      <c r="B61" s="12"/>
      <c r="C61" s="116" t="s">
        <v>284</v>
      </c>
      <c r="D61" s="12"/>
      <c r="E61" s="12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105"/>
      <c r="AC61" s="22"/>
    </row>
    <row r="62" customFormat="false" ht="12.75" hidden="false" customHeight="true" outlineLevel="0" collapsed="false">
      <c r="A62" s="18"/>
      <c r="B62" s="12"/>
      <c r="C62" s="117" t="s">
        <v>167</v>
      </c>
      <c r="D62" s="117"/>
      <c r="E62" s="118" t="s">
        <v>37</v>
      </c>
      <c r="F62" s="119" t="s">
        <v>426</v>
      </c>
      <c r="G62" s="120" t="s">
        <v>119</v>
      </c>
      <c r="H62" s="120"/>
      <c r="I62" s="120"/>
      <c r="J62" s="22"/>
      <c r="K62" s="121" t="s">
        <v>170</v>
      </c>
      <c r="L62" s="122" t="s">
        <v>171</v>
      </c>
      <c r="M62" s="120" t="s">
        <v>119</v>
      </c>
      <c r="N62" s="120"/>
      <c r="O62" s="120"/>
      <c r="P62" s="22"/>
      <c r="Q62" s="123" t="s">
        <v>324</v>
      </c>
      <c r="R62" s="122" t="s">
        <v>173</v>
      </c>
      <c r="S62" s="120" t="s">
        <v>119</v>
      </c>
      <c r="T62" s="120"/>
      <c r="U62" s="120"/>
      <c r="V62" s="22"/>
      <c r="W62" s="123" t="s">
        <v>174</v>
      </c>
      <c r="X62" s="122" t="s">
        <v>325</v>
      </c>
      <c r="Y62" s="120" t="s">
        <v>119</v>
      </c>
      <c r="Z62" s="120"/>
      <c r="AA62" s="120"/>
      <c r="AB62" s="105"/>
      <c r="AC62" s="22"/>
    </row>
    <row r="63" customFormat="false" ht="12.75" hidden="false" customHeight="true" outlineLevel="0" collapsed="false">
      <c r="A63" s="18"/>
      <c r="B63" s="12"/>
      <c r="C63" s="117"/>
      <c r="D63" s="117"/>
      <c r="E63" s="118"/>
      <c r="F63" s="119"/>
      <c r="G63" s="124" t="s">
        <v>118</v>
      </c>
      <c r="H63" s="124" t="s">
        <v>120</v>
      </c>
      <c r="I63" s="124" t="n">
        <v>10</v>
      </c>
      <c r="J63" s="22"/>
      <c r="K63" s="121"/>
      <c r="L63" s="122"/>
      <c r="M63" s="124" t="s">
        <v>118</v>
      </c>
      <c r="N63" s="124" t="s">
        <v>120</v>
      </c>
      <c r="O63" s="124" t="n">
        <v>10</v>
      </c>
      <c r="P63" s="22"/>
      <c r="Q63" s="123"/>
      <c r="R63" s="122"/>
      <c r="S63" s="124" t="s">
        <v>118</v>
      </c>
      <c r="T63" s="124" t="s">
        <v>120</v>
      </c>
      <c r="U63" s="124" t="n">
        <v>10</v>
      </c>
      <c r="V63" s="22"/>
      <c r="W63" s="123"/>
      <c r="X63" s="122"/>
      <c r="Y63" s="124" t="s">
        <v>118</v>
      </c>
      <c r="Z63" s="124" t="s">
        <v>120</v>
      </c>
      <c r="AA63" s="124" t="n">
        <v>10</v>
      </c>
      <c r="AB63" s="105"/>
      <c r="AC63" s="22"/>
    </row>
    <row r="64" customFormat="false" ht="12.75" hidden="false" customHeight="true" outlineLevel="0" collapsed="false">
      <c r="A64" s="18"/>
      <c r="B64" s="12"/>
      <c r="C64" s="125" t="s">
        <v>127</v>
      </c>
      <c r="D64" s="125"/>
      <c r="E64" s="142" t="s">
        <v>177</v>
      </c>
      <c r="F64" s="143"/>
      <c r="G64" s="144"/>
      <c r="H64" s="144"/>
      <c r="I64" s="144"/>
      <c r="J64" s="22"/>
      <c r="K64" s="142" t="s">
        <v>177</v>
      </c>
      <c r="L64" s="143"/>
      <c r="M64" s="145"/>
      <c r="N64" s="145"/>
      <c r="O64" s="145"/>
      <c r="P64" s="22"/>
      <c r="Q64" s="142" t="s">
        <v>177</v>
      </c>
      <c r="R64" s="143"/>
      <c r="S64" s="145"/>
      <c r="T64" s="145"/>
      <c r="U64" s="145"/>
      <c r="V64" s="22"/>
      <c r="W64" s="142" t="s">
        <v>177</v>
      </c>
      <c r="X64" s="143"/>
      <c r="Y64" s="145"/>
      <c r="Z64" s="145"/>
      <c r="AA64" s="145"/>
      <c r="AB64" s="105"/>
      <c r="AC64" s="22"/>
    </row>
    <row r="65" customFormat="false" ht="12.75" hidden="false" customHeight="true" outlineLevel="0" collapsed="false">
      <c r="A65" s="18"/>
      <c r="B65" s="12"/>
      <c r="C65" s="125" t="s">
        <v>128</v>
      </c>
      <c r="D65" s="125"/>
      <c r="E65" s="142" t="s">
        <v>177</v>
      </c>
      <c r="F65" s="143"/>
      <c r="G65" s="144"/>
      <c r="H65" s="144"/>
      <c r="I65" s="144"/>
      <c r="J65" s="22"/>
      <c r="K65" s="142" t="s">
        <v>177</v>
      </c>
      <c r="L65" s="143"/>
      <c r="M65" s="145"/>
      <c r="N65" s="145"/>
      <c r="O65" s="145"/>
      <c r="P65" s="22"/>
      <c r="Q65" s="142" t="s">
        <v>177</v>
      </c>
      <c r="R65" s="143"/>
      <c r="S65" s="145"/>
      <c r="T65" s="145"/>
      <c r="U65" s="145"/>
      <c r="V65" s="22"/>
      <c r="W65" s="142" t="s">
        <v>177</v>
      </c>
      <c r="X65" s="143"/>
      <c r="Y65" s="145"/>
      <c r="Z65" s="145"/>
      <c r="AA65" s="145"/>
      <c r="AB65" s="105"/>
      <c r="AC65" s="22"/>
    </row>
    <row r="66" customFormat="false" ht="12.75" hidden="false" customHeight="true" outlineLevel="0" collapsed="false">
      <c r="A66" s="18"/>
      <c r="B66" s="12"/>
      <c r="C66" s="125" t="s">
        <v>130</v>
      </c>
      <c r="D66" s="125"/>
      <c r="E66" s="142" t="s">
        <v>177</v>
      </c>
      <c r="F66" s="143"/>
      <c r="G66" s="144"/>
      <c r="H66" s="144"/>
      <c r="I66" s="144"/>
      <c r="J66" s="22"/>
      <c r="K66" s="142" t="s">
        <v>177</v>
      </c>
      <c r="L66" s="143"/>
      <c r="M66" s="145"/>
      <c r="N66" s="145"/>
      <c r="O66" s="145"/>
      <c r="P66" s="22"/>
      <c r="Q66" s="142" t="s">
        <v>177</v>
      </c>
      <c r="R66" s="143"/>
      <c r="S66" s="145"/>
      <c r="T66" s="145"/>
      <c r="U66" s="145"/>
      <c r="V66" s="22"/>
      <c r="W66" s="142" t="s">
        <v>177</v>
      </c>
      <c r="X66" s="143"/>
      <c r="Y66" s="145"/>
      <c r="Z66" s="145"/>
      <c r="AA66" s="145"/>
      <c r="AB66" s="105"/>
      <c r="AC66" s="22"/>
    </row>
    <row r="67" customFormat="false" ht="12.75" hidden="false" customHeight="true" outlineLevel="0" collapsed="false">
      <c r="A67" s="18"/>
      <c r="B67" s="12"/>
      <c r="C67" s="125" t="s">
        <v>132</v>
      </c>
      <c r="D67" s="125"/>
      <c r="E67" s="126"/>
      <c r="F67" s="140" t="s">
        <v>427</v>
      </c>
      <c r="G67" s="128" t="n">
        <f aca="false">$AB$9</f>
        <v>1</v>
      </c>
      <c r="H67" s="128" t="n">
        <f aca="false">$AB$9</f>
        <v>1</v>
      </c>
      <c r="I67" s="128"/>
      <c r="J67" s="22"/>
      <c r="K67" s="126"/>
      <c r="L67" s="132" t="s">
        <v>428</v>
      </c>
      <c r="M67" s="128" t="n">
        <f aca="false">$AB$9</f>
        <v>1</v>
      </c>
      <c r="N67" s="128" t="n">
        <f aca="false">$AB$9</f>
        <v>1</v>
      </c>
      <c r="O67" s="128"/>
      <c r="P67" s="22"/>
      <c r="Q67" s="129" t="s">
        <v>177</v>
      </c>
      <c r="R67" s="130"/>
      <c r="S67" s="130"/>
      <c r="T67" s="130"/>
      <c r="U67" s="130"/>
      <c r="V67" s="22"/>
      <c r="W67" s="133"/>
      <c r="X67" s="132" t="s">
        <v>429</v>
      </c>
      <c r="Y67" s="128" t="n">
        <f aca="false">$AB$9</f>
        <v>1</v>
      </c>
      <c r="Z67" s="128" t="n">
        <f aca="false">$AB$9</f>
        <v>1</v>
      </c>
      <c r="AA67" s="128"/>
      <c r="AB67" s="105"/>
      <c r="AC67" s="22"/>
    </row>
    <row r="68" customFormat="false" ht="12.75" hidden="false" customHeight="true" outlineLevel="0" collapsed="false">
      <c r="A68" s="18"/>
      <c r="B68" s="12"/>
      <c r="C68" s="125" t="s">
        <v>194</v>
      </c>
      <c r="D68" s="125"/>
      <c r="E68" s="126"/>
      <c r="F68" s="140" t="s">
        <v>430</v>
      </c>
      <c r="G68" s="128" t="n">
        <f aca="false">$AB$9</f>
        <v>1</v>
      </c>
      <c r="H68" s="128" t="n">
        <f aca="false">$AB$9</f>
        <v>1</v>
      </c>
      <c r="I68" s="128"/>
      <c r="J68" s="22"/>
      <c r="K68" s="126"/>
      <c r="L68" s="132" t="s">
        <v>431</v>
      </c>
      <c r="M68" s="128" t="n">
        <f aca="false">$AB$9</f>
        <v>1</v>
      </c>
      <c r="N68" s="128" t="n">
        <f aca="false">$AB$9</f>
        <v>1</v>
      </c>
      <c r="O68" s="128"/>
      <c r="P68" s="22"/>
      <c r="Q68" s="133"/>
      <c r="R68" s="132" t="s">
        <v>432</v>
      </c>
      <c r="S68" s="128" t="n">
        <f aca="false">$AB$9</f>
        <v>1</v>
      </c>
      <c r="T68" s="128" t="n">
        <f aca="false">$AB$9</f>
        <v>1</v>
      </c>
      <c r="U68" s="128"/>
      <c r="V68" s="22"/>
      <c r="W68" s="133"/>
      <c r="X68" s="132" t="s">
        <v>433</v>
      </c>
      <c r="Y68" s="128" t="n">
        <f aca="false">$AB$9</f>
        <v>1</v>
      </c>
      <c r="Z68" s="128" t="n">
        <f aca="false">$AB$9</f>
        <v>1</v>
      </c>
      <c r="AA68" s="128"/>
      <c r="AB68" s="105"/>
      <c r="AC68" s="22"/>
    </row>
    <row r="69" customFormat="false" ht="12.75" hidden="false" customHeight="true" outlineLevel="0" collapsed="false">
      <c r="A69" s="18"/>
      <c r="B69" s="12"/>
      <c r="C69" s="134" t="s">
        <v>138</v>
      </c>
      <c r="D69" s="134"/>
      <c r="E69" s="135"/>
      <c r="F69" s="141" t="s">
        <v>434</v>
      </c>
      <c r="G69" s="137" t="n">
        <f aca="false">$AB$9</f>
        <v>1</v>
      </c>
      <c r="H69" s="137" t="n">
        <f aca="false">$AB$9</f>
        <v>1</v>
      </c>
      <c r="I69" s="137"/>
      <c r="J69" s="22"/>
      <c r="K69" s="129" t="s">
        <v>177</v>
      </c>
      <c r="L69" s="130"/>
      <c r="M69" s="130"/>
      <c r="N69" s="130"/>
      <c r="O69" s="130"/>
      <c r="P69" s="22"/>
      <c r="Q69" s="138"/>
      <c r="R69" s="139" t="s">
        <v>435</v>
      </c>
      <c r="S69" s="137" t="n">
        <f aca="false">$AB$9</f>
        <v>1</v>
      </c>
      <c r="T69" s="137" t="n">
        <f aca="false">$AB$9</f>
        <v>1</v>
      </c>
      <c r="U69" s="137"/>
      <c r="V69" s="22"/>
      <c r="W69" s="129" t="s">
        <v>177</v>
      </c>
      <c r="X69" s="130"/>
      <c r="Y69" s="130"/>
      <c r="Z69" s="130"/>
      <c r="AA69" s="130"/>
      <c r="AB69" s="105"/>
      <c r="AC69" s="22"/>
    </row>
    <row r="70" customFormat="false" ht="17" hidden="false" customHeight="true" outlineLevel="0" collapsed="false">
      <c r="A70" s="18"/>
      <c r="B70" s="12"/>
      <c r="C70" s="97"/>
      <c r="D70" s="24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105"/>
      <c r="AC70" s="22"/>
    </row>
    <row r="71" customFormat="false" ht="17" hidden="false" customHeight="true" outlineLevel="0" collapsed="false">
      <c r="A71" s="18"/>
      <c r="B71" s="12"/>
      <c r="C71" s="97" t="s">
        <v>319</v>
      </c>
      <c r="D71" s="24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105"/>
      <c r="AC71" s="22"/>
    </row>
    <row r="72" customFormat="false" ht="12.8" hidden="false" customHeight="true" outlineLevel="0" collapsed="false">
      <c r="A72" s="18"/>
      <c r="B72" s="12"/>
      <c r="C72" s="146" t="s">
        <v>295</v>
      </c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  <c r="Z72" s="146"/>
      <c r="AA72" s="146"/>
      <c r="AB72" s="105"/>
      <c r="AC72" s="22"/>
    </row>
    <row r="73" customFormat="false" ht="17" hidden="false" customHeight="true" outlineLevel="0" collapsed="false">
      <c r="A73" s="18"/>
      <c r="B73" s="12"/>
      <c r="C73" s="97"/>
      <c r="D73" s="24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105"/>
      <c r="AC73" s="22"/>
    </row>
    <row r="74" customFormat="false" ht="24.05" hidden="false" customHeight="true" outlineLevel="0" collapsed="false">
      <c r="A74" s="18"/>
      <c r="B74" s="12"/>
      <c r="C74" s="113" t="s">
        <v>436</v>
      </c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47"/>
      <c r="AA74" s="147"/>
      <c r="AB74" s="105"/>
      <c r="AC74" s="22"/>
    </row>
    <row r="75" customFormat="false" ht="46.95" hidden="false" customHeight="true" outlineLevel="0" collapsed="false">
      <c r="A75" s="18"/>
      <c r="B75" s="12"/>
      <c r="C75" s="149" t="s">
        <v>297</v>
      </c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05"/>
      <c r="AC75" s="22"/>
    </row>
    <row r="76" customFormat="false" ht="12.8" hidden="false" customHeight="false" outlineLevel="0" collapsed="false">
      <c r="A76" s="18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05"/>
      <c r="AC76" s="22"/>
    </row>
    <row r="77" customFormat="false" ht="24.05" hidden="false" customHeight="true" outlineLevel="0" collapsed="false">
      <c r="A77" s="18"/>
      <c r="B77" s="12"/>
      <c r="C77" s="113" t="s">
        <v>437</v>
      </c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47"/>
      <c r="AA77" s="147"/>
      <c r="AB77" s="105"/>
      <c r="AC77" s="22"/>
    </row>
    <row r="78" customFormat="false" ht="24.05" hidden="false" customHeight="true" outlineLevel="0" collapsed="false">
      <c r="A78" s="18"/>
      <c r="B78" s="12"/>
      <c r="C78" s="102" t="s">
        <v>298</v>
      </c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  <c r="AB78" s="105"/>
      <c r="AC78" s="22"/>
    </row>
    <row r="79" customFormat="false" ht="12.8" hidden="false" customHeight="false" outlineLevel="0" collapsed="false">
      <c r="A79" s="44"/>
      <c r="B79" s="46"/>
      <c r="C79" s="46"/>
      <c r="D79" s="89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47"/>
    </row>
  </sheetData>
  <sheetProtection sheet="true" password="8d9c" objects="true" scenarios="true" selectLockedCells="true"/>
  <mergeCells count="125">
    <mergeCell ref="J2:Q2"/>
    <mergeCell ref="F5:Y5"/>
    <mergeCell ref="F6:Y6"/>
    <mergeCell ref="F9:R9"/>
    <mergeCell ref="X9:Y9"/>
    <mergeCell ref="C11:D12"/>
    <mergeCell ref="E11:E12"/>
    <mergeCell ref="F11:F12"/>
    <mergeCell ref="G11:I11"/>
    <mergeCell ref="K11:K12"/>
    <mergeCell ref="L11:L12"/>
    <mergeCell ref="M11:O11"/>
    <mergeCell ref="Q11:Q12"/>
    <mergeCell ref="R11:R12"/>
    <mergeCell ref="S11:U11"/>
    <mergeCell ref="W11:W12"/>
    <mergeCell ref="X11:X12"/>
    <mergeCell ref="Y11:AA11"/>
    <mergeCell ref="C13:D13"/>
    <mergeCell ref="C14:D14"/>
    <mergeCell ref="C15:D15"/>
    <mergeCell ref="C16:D16"/>
    <mergeCell ref="C17:D17"/>
    <mergeCell ref="C18:D18"/>
    <mergeCell ref="C19:D19"/>
    <mergeCell ref="C22:D23"/>
    <mergeCell ref="E22:E23"/>
    <mergeCell ref="F22:F23"/>
    <mergeCell ref="G22:I22"/>
    <mergeCell ref="K22:K23"/>
    <mergeCell ref="L22:L23"/>
    <mergeCell ref="M22:O22"/>
    <mergeCell ref="Q22:Q23"/>
    <mergeCell ref="R22:R23"/>
    <mergeCell ref="S22:U22"/>
    <mergeCell ref="W22:W23"/>
    <mergeCell ref="X22:X23"/>
    <mergeCell ref="Y22:AA22"/>
    <mergeCell ref="C24:D24"/>
    <mergeCell ref="C25:D25"/>
    <mergeCell ref="C26:D26"/>
    <mergeCell ref="C27:D27"/>
    <mergeCell ref="C28:D28"/>
    <mergeCell ref="C29:D29"/>
    <mergeCell ref="C32:D33"/>
    <mergeCell ref="E32:E33"/>
    <mergeCell ref="F32:F33"/>
    <mergeCell ref="G32:I32"/>
    <mergeCell ref="K32:K33"/>
    <mergeCell ref="L32:L33"/>
    <mergeCell ref="M32:O32"/>
    <mergeCell ref="Q32:Q33"/>
    <mergeCell ref="R32:R33"/>
    <mergeCell ref="S32:U32"/>
    <mergeCell ref="W32:W33"/>
    <mergeCell ref="X32:X33"/>
    <mergeCell ref="Y32:AA32"/>
    <mergeCell ref="C34:D34"/>
    <mergeCell ref="C35:D35"/>
    <mergeCell ref="C36:D36"/>
    <mergeCell ref="C37:D37"/>
    <mergeCell ref="C38:D38"/>
    <mergeCell ref="C39:D39"/>
    <mergeCell ref="C42:D43"/>
    <mergeCell ref="E42:E43"/>
    <mergeCell ref="F42:F43"/>
    <mergeCell ref="G42:I42"/>
    <mergeCell ref="K42:K43"/>
    <mergeCell ref="L42:L43"/>
    <mergeCell ref="M42:O42"/>
    <mergeCell ref="Q42:Q43"/>
    <mergeCell ref="R42:R43"/>
    <mergeCell ref="S42:U42"/>
    <mergeCell ref="W42:W43"/>
    <mergeCell ref="X42:X43"/>
    <mergeCell ref="Y42:AA42"/>
    <mergeCell ref="C44:D44"/>
    <mergeCell ref="C45:D45"/>
    <mergeCell ref="C46:D46"/>
    <mergeCell ref="C47:D47"/>
    <mergeCell ref="C48:D48"/>
    <mergeCell ref="C49:D49"/>
    <mergeCell ref="C52:D53"/>
    <mergeCell ref="E52:E53"/>
    <mergeCell ref="F52:F53"/>
    <mergeCell ref="G52:I52"/>
    <mergeCell ref="K52:K53"/>
    <mergeCell ref="L52:L53"/>
    <mergeCell ref="M52:O52"/>
    <mergeCell ref="Q52:Q53"/>
    <mergeCell ref="R52:R53"/>
    <mergeCell ref="S52:U52"/>
    <mergeCell ref="W52:W53"/>
    <mergeCell ref="X52:X53"/>
    <mergeCell ref="Y52:AA52"/>
    <mergeCell ref="C54:D54"/>
    <mergeCell ref="C55:D55"/>
    <mergeCell ref="C56:D56"/>
    <mergeCell ref="C57:D57"/>
    <mergeCell ref="C58:D58"/>
    <mergeCell ref="C59:D59"/>
    <mergeCell ref="C62:D63"/>
    <mergeCell ref="E62:E63"/>
    <mergeCell ref="F62:F63"/>
    <mergeCell ref="G62:I62"/>
    <mergeCell ref="K62:K63"/>
    <mergeCell ref="L62:L63"/>
    <mergeCell ref="M62:O62"/>
    <mergeCell ref="Q62:Q63"/>
    <mergeCell ref="R62:R63"/>
    <mergeCell ref="S62:U62"/>
    <mergeCell ref="W62:W63"/>
    <mergeCell ref="X62:X63"/>
    <mergeCell ref="Y62:AA62"/>
    <mergeCell ref="C64:D64"/>
    <mergeCell ref="C65:D65"/>
    <mergeCell ref="C66:D66"/>
    <mergeCell ref="C67:D67"/>
    <mergeCell ref="C68:D68"/>
    <mergeCell ref="C69:D69"/>
    <mergeCell ref="C72:AA72"/>
    <mergeCell ref="C74:Y74"/>
    <mergeCell ref="C75:AA75"/>
    <mergeCell ref="C77:Y77"/>
    <mergeCell ref="C78:AA78"/>
  </mergeCells>
  <conditionalFormatting sqref="A4:AC79">
    <cfRule type="expression" priority="2" aboveAverage="0" equalAverage="0" bottom="0" percent="0" rank="0" text="" dxfId="19">
      <formula>$AB$2&lt;&gt;"+"</formula>
    </cfRule>
  </conditionalFormatting>
  <conditionalFormatting sqref="F63:F69 L63:L69 X63:X69 R63:R69 F13:F19 L13:L19 X13:X19 R13:R19 F23:F29 L23:L29 X23:X29 R23:R29 F33:F39 L33:L39 X33:X39 R33:R39 F43:F49 L43:L49 X43:X49 R43:R49 F53:F59 L53:L59 X53:X59 R53:R59">
    <cfRule type="expression" priority="3" aboveAverage="0" equalAverage="0" bottom="0" percent="0" rank="0" text="" dxfId="23">
      <formula>AND(E13&lt;&gt;"X",OR(E13="",AND(E13&lt;&gt;"+",ISTEXT(E13)),AND(ISNUMBER(E13),E13&lt;50)))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4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Z3" activeCellId="0" sqref="Z3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.62"/>
    <col collapsed="false" customWidth="true" hidden="false" outlineLevel="0" max="2" min="2" style="1" width="28.08"/>
    <col collapsed="false" customWidth="true" hidden="false" outlineLevel="0" max="3" min="3" style="1" width="2.96"/>
    <col collapsed="false" customWidth="true" hidden="false" outlineLevel="0" max="4" min="4" style="1" width="5.62"/>
    <col collapsed="false" customWidth="true" hidden="false" outlineLevel="0" max="5" min="5" style="1" width="2.56"/>
    <col collapsed="false" customWidth="true" hidden="false" outlineLevel="0" max="6" min="6" style="1" width="5.62"/>
    <col collapsed="false" customWidth="true" hidden="false" outlineLevel="0" max="7" min="7" style="1" width="2.55"/>
    <col collapsed="false" customWidth="true" hidden="false" outlineLevel="0" max="9" min="8" style="1" width="6.12"/>
    <col collapsed="false" customWidth="true" hidden="false" outlineLevel="0" max="10" min="10" style="1" width="2.55"/>
    <col collapsed="false" customWidth="true" hidden="false" outlineLevel="0" max="11" min="11" style="150" width="6.12"/>
    <col collapsed="false" customWidth="true" hidden="false" outlineLevel="0" max="12" min="12" style="150" width="5.21"/>
    <col collapsed="false" customWidth="true" hidden="false" outlineLevel="0" max="13" min="13" style="150" width="2.55"/>
    <col collapsed="false" customWidth="true" hidden="false" outlineLevel="0" max="14" min="14" style="1" width="4.92"/>
    <col collapsed="false" customWidth="true" hidden="false" outlineLevel="0" max="15" min="15" style="1" width="2.55"/>
    <col collapsed="false" customWidth="true" hidden="false" outlineLevel="0" max="17" min="16" style="1" width="7.16"/>
    <col collapsed="false" customWidth="true" hidden="false" outlineLevel="0" max="18" min="18" style="1" width="2.55"/>
    <col collapsed="false" customWidth="true" hidden="false" outlineLevel="0" max="19" min="19" style="1" width="7.16"/>
    <col collapsed="false" customWidth="true" hidden="false" outlineLevel="0" max="20" min="20" style="1" width="2.55"/>
    <col collapsed="false" customWidth="true" hidden="false" outlineLevel="0" max="25" min="21" style="1" width="10.2"/>
    <col collapsed="false" customWidth="true" hidden="false" outlineLevel="0" max="27" min="26" style="1" width="4.09"/>
  </cols>
  <sheetData>
    <row r="1" customFormat="false" ht="12.8" hidden="false" customHeight="false" outlineLevel="0" collapsed="false">
      <c r="A1" s="151"/>
      <c r="B1" s="152"/>
      <c r="C1" s="152"/>
      <c r="D1" s="152"/>
      <c r="E1" s="152"/>
      <c r="F1" s="152"/>
      <c r="G1" s="152"/>
      <c r="H1" s="152"/>
      <c r="I1" s="152"/>
      <c r="J1" s="152"/>
      <c r="K1" s="153"/>
      <c r="L1" s="153"/>
      <c r="M1" s="153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4"/>
    </row>
    <row r="2" customFormat="false" ht="12.8" hidden="false" customHeight="false" outlineLevel="0" collapsed="false">
      <c r="A2" s="155"/>
      <c r="B2" s="156"/>
      <c r="C2" s="156"/>
      <c r="D2" s="157"/>
      <c r="E2" s="157"/>
      <c r="F2" s="156"/>
      <c r="G2" s="157" t="s">
        <v>97</v>
      </c>
      <c r="H2" s="158" t="s">
        <v>438</v>
      </c>
      <c r="I2" s="158"/>
      <c r="J2" s="158"/>
      <c r="K2" s="158"/>
      <c r="L2" s="158"/>
      <c r="M2" s="158"/>
      <c r="N2" s="158"/>
      <c r="O2" s="158"/>
      <c r="P2" s="156"/>
      <c r="Q2" s="156"/>
      <c r="R2" s="156"/>
      <c r="S2" s="156"/>
      <c r="T2" s="156"/>
      <c r="U2" s="157"/>
      <c r="V2" s="159"/>
      <c r="W2" s="157" t="s">
        <v>99</v>
      </c>
      <c r="X2" s="157"/>
      <c r="Y2" s="157"/>
      <c r="Z2" s="33"/>
      <c r="AA2" s="160"/>
    </row>
    <row r="3" customFormat="false" ht="12.8" hidden="false" customHeight="false" outlineLevel="0" collapsed="false">
      <c r="A3" s="161"/>
      <c r="B3" s="162"/>
      <c r="C3" s="162"/>
      <c r="D3" s="162"/>
      <c r="E3" s="162"/>
      <c r="F3" s="162"/>
      <c r="G3" s="162"/>
      <c r="H3" s="162"/>
      <c r="I3" s="162"/>
      <c r="J3" s="162"/>
      <c r="K3" s="163"/>
      <c r="L3" s="163"/>
      <c r="M3" s="163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4"/>
    </row>
    <row r="4" customFormat="false" ht="12.8" hidden="false" customHeight="false" outlineLevel="0" collapsed="false">
      <c r="A4" s="151"/>
      <c r="B4" s="152"/>
      <c r="C4" s="152"/>
      <c r="D4" s="152"/>
      <c r="E4" s="152"/>
      <c r="F4" s="152"/>
      <c r="G4" s="152"/>
      <c r="H4" s="152"/>
      <c r="I4" s="152"/>
      <c r="J4" s="152"/>
      <c r="K4" s="153"/>
      <c r="L4" s="153"/>
      <c r="M4" s="153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4"/>
    </row>
    <row r="5" customFormat="false" ht="104.05" hidden="false" customHeight="true" outlineLevel="0" collapsed="false">
      <c r="A5" s="155"/>
      <c r="B5" s="165" t="s">
        <v>439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56"/>
      <c r="Y5" s="156"/>
      <c r="Z5" s="156"/>
      <c r="AA5" s="160"/>
    </row>
    <row r="6" customFormat="false" ht="12.8" hidden="false" customHeight="false" outlineLevel="0" collapsed="false">
      <c r="A6" s="155"/>
      <c r="B6" s="156"/>
      <c r="C6" s="156"/>
      <c r="D6" s="166"/>
      <c r="E6" s="166"/>
      <c r="F6" s="166"/>
      <c r="G6" s="156"/>
      <c r="H6" s="166"/>
      <c r="I6" s="156"/>
      <c r="J6" s="156"/>
      <c r="K6" s="156"/>
      <c r="L6" s="156"/>
      <c r="M6" s="156"/>
      <c r="N6" s="167"/>
      <c r="O6" s="167"/>
      <c r="P6" s="167"/>
      <c r="Q6" s="167"/>
      <c r="R6" s="156"/>
      <c r="S6" s="168" t="s">
        <v>440</v>
      </c>
      <c r="T6" s="168"/>
      <c r="U6" s="168"/>
      <c r="V6" s="168"/>
      <c r="W6" s="168"/>
      <c r="X6" s="168"/>
      <c r="Y6" s="156"/>
      <c r="Z6" s="169" t="n">
        <v>1</v>
      </c>
      <c r="AA6" s="160"/>
    </row>
    <row r="7" customFormat="false" ht="24.05" hidden="false" customHeight="true" outlineLevel="0" collapsed="false">
      <c r="A7" s="155"/>
      <c r="B7" s="170" t="s">
        <v>441</v>
      </c>
      <c r="C7" s="170"/>
      <c r="D7" s="171" t="s">
        <v>442</v>
      </c>
      <c r="E7" s="171"/>
      <c r="F7" s="171"/>
      <c r="G7" s="170"/>
      <c r="H7" s="171" t="s">
        <v>443</v>
      </c>
      <c r="I7" s="171"/>
      <c r="J7" s="170"/>
      <c r="K7" s="170" t="s">
        <v>444</v>
      </c>
      <c r="L7" s="170" t="s">
        <v>445</v>
      </c>
      <c r="M7" s="170"/>
      <c r="N7" s="170" t="s">
        <v>119</v>
      </c>
      <c r="O7" s="167"/>
      <c r="P7" s="167" t="s">
        <v>446</v>
      </c>
      <c r="Q7" s="170" t="s">
        <v>447</v>
      </c>
      <c r="R7" s="170"/>
      <c r="S7" s="172" t="s">
        <v>448</v>
      </c>
      <c r="T7" s="172"/>
      <c r="U7" s="172"/>
      <c r="V7" s="172"/>
      <c r="W7" s="172"/>
      <c r="X7" s="172"/>
      <c r="Y7" s="156"/>
      <c r="Z7" s="156"/>
      <c r="AA7" s="160"/>
    </row>
    <row r="8" customFormat="false" ht="12.8" hidden="false" customHeight="true" outlineLevel="0" collapsed="false">
      <c r="A8" s="155"/>
      <c r="B8" s="170"/>
      <c r="C8" s="170"/>
      <c r="D8" s="170" t="s">
        <v>449</v>
      </c>
      <c r="E8" s="170"/>
      <c r="F8" s="170" t="s">
        <v>450</v>
      </c>
      <c r="G8" s="170"/>
      <c r="H8" s="170" t="s">
        <v>449</v>
      </c>
      <c r="I8" s="170" t="s">
        <v>450</v>
      </c>
      <c r="J8" s="170"/>
      <c r="K8" s="170"/>
      <c r="L8" s="170"/>
      <c r="M8" s="170"/>
      <c r="N8" s="170"/>
      <c r="O8" s="170"/>
      <c r="P8" s="170"/>
      <c r="Q8" s="170"/>
      <c r="R8" s="170"/>
      <c r="S8" s="170" t="s">
        <v>451</v>
      </c>
      <c r="T8" s="170"/>
      <c r="U8" s="171" t="s">
        <v>452</v>
      </c>
      <c r="V8" s="171"/>
      <c r="W8" s="171"/>
      <c r="X8" s="171"/>
      <c r="Y8" s="171"/>
      <c r="Z8" s="156"/>
      <c r="AA8" s="160"/>
    </row>
    <row r="9" customFormat="false" ht="12.8" hidden="false" customHeight="false" outlineLevel="0" collapsed="false">
      <c r="A9" s="155"/>
      <c r="B9" s="173"/>
      <c r="C9" s="170"/>
      <c r="D9" s="173"/>
      <c r="E9" s="170"/>
      <c r="F9" s="173"/>
      <c r="G9" s="170"/>
      <c r="H9" s="173" t="s">
        <v>453</v>
      </c>
      <c r="I9" s="173" t="s">
        <v>453</v>
      </c>
      <c r="J9" s="170"/>
      <c r="K9" s="173" t="s">
        <v>94</v>
      </c>
      <c r="L9" s="173" t="s">
        <v>94</v>
      </c>
      <c r="M9" s="170"/>
      <c r="N9" s="173" t="n">
        <f aca="false">$Z$6</f>
        <v>1</v>
      </c>
      <c r="O9" s="170"/>
      <c r="P9" s="173" t="s">
        <v>94</v>
      </c>
      <c r="Q9" s="173" t="s">
        <v>94</v>
      </c>
      <c r="R9" s="170"/>
      <c r="S9" s="173" t="s">
        <v>94</v>
      </c>
      <c r="T9" s="170"/>
      <c r="U9" s="173" t="s">
        <v>454</v>
      </c>
      <c r="V9" s="173" t="s">
        <v>455</v>
      </c>
      <c r="W9" s="173" t="s">
        <v>456</v>
      </c>
      <c r="X9" s="173" t="s">
        <v>457</v>
      </c>
      <c r="Y9" s="173"/>
      <c r="Z9" s="156"/>
      <c r="AA9" s="160"/>
    </row>
    <row r="10" customFormat="false" ht="12.8" hidden="false" customHeight="false" outlineLevel="0" collapsed="false">
      <c r="A10" s="155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66"/>
      <c r="M10" s="166"/>
      <c r="N10" s="16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60"/>
    </row>
    <row r="11" customFormat="false" ht="12.8" hidden="false" customHeight="false" outlineLevel="0" collapsed="false">
      <c r="A11" s="155"/>
      <c r="B11" s="173"/>
      <c r="C11" s="170"/>
      <c r="D11" s="173"/>
      <c r="E11" s="170"/>
      <c r="F11" s="173"/>
      <c r="G11" s="170"/>
      <c r="H11" s="173" t="s">
        <v>453</v>
      </c>
      <c r="I11" s="173" t="s">
        <v>453</v>
      </c>
      <c r="J11" s="170"/>
      <c r="K11" s="173" t="s">
        <v>94</v>
      </c>
      <c r="L11" s="173" t="s">
        <v>94</v>
      </c>
      <c r="M11" s="170"/>
      <c r="N11" s="173" t="n">
        <f aca="false">$Z$6</f>
        <v>1</v>
      </c>
      <c r="O11" s="170"/>
      <c r="P11" s="173" t="s">
        <v>94</v>
      </c>
      <c r="Q11" s="173" t="s">
        <v>94</v>
      </c>
      <c r="R11" s="170"/>
      <c r="S11" s="173" t="s">
        <v>94</v>
      </c>
      <c r="T11" s="170"/>
      <c r="U11" s="173" t="s">
        <v>454</v>
      </c>
      <c r="V11" s="173" t="s">
        <v>455</v>
      </c>
      <c r="W11" s="173" t="s">
        <v>456</v>
      </c>
      <c r="X11" s="173" t="s">
        <v>457</v>
      </c>
      <c r="Y11" s="173"/>
      <c r="Z11" s="156"/>
      <c r="AA11" s="160"/>
    </row>
    <row r="12" customFormat="false" ht="12.8" hidden="false" customHeight="false" outlineLevel="0" collapsed="false">
      <c r="A12" s="155"/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66"/>
      <c r="M12" s="166"/>
      <c r="N12" s="16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60"/>
    </row>
    <row r="13" customFormat="false" ht="12.8" hidden="false" customHeight="false" outlineLevel="0" collapsed="false">
      <c r="A13" s="155"/>
      <c r="B13" s="173"/>
      <c r="C13" s="170"/>
      <c r="D13" s="173"/>
      <c r="E13" s="170"/>
      <c r="F13" s="173"/>
      <c r="G13" s="170"/>
      <c r="H13" s="173" t="s">
        <v>453</v>
      </c>
      <c r="I13" s="173" t="s">
        <v>453</v>
      </c>
      <c r="J13" s="170"/>
      <c r="K13" s="173" t="s">
        <v>94</v>
      </c>
      <c r="L13" s="173" t="s">
        <v>94</v>
      </c>
      <c r="M13" s="170"/>
      <c r="N13" s="173" t="n">
        <f aca="false">$Z$6</f>
        <v>1</v>
      </c>
      <c r="O13" s="170"/>
      <c r="P13" s="173" t="s">
        <v>94</v>
      </c>
      <c r="Q13" s="173" t="s">
        <v>94</v>
      </c>
      <c r="R13" s="170"/>
      <c r="S13" s="173" t="s">
        <v>94</v>
      </c>
      <c r="T13" s="170"/>
      <c r="U13" s="173" t="s">
        <v>454</v>
      </c>
      <c r="V13" s="173" t="s">
        <v>455</v>
      </c>
      <c r="W13" s="173" t="s">
        <v>456</v>
      </c>
      <c r="X13" s="173" t="s">
        <v>457</v>
      </c>
      <c r="Y13" s="173"/>
      <c r="Z13" s="156"/>
      <c r="AA13" s="160"/>
    </row>
    <row r="14" customFormat="false" ht="12.8" hidden="false" customHeight="false" outlineLevel="0" collapsed="false">
      <c r="A14" s="155"/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66"/>
      <c r="M14" s="166"/>
      <c r="N14" s="16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60"/>
    </row>
    <row r="15" customFormat="false" ht="12.8" hidden="false" customHeight="false" outlineLevel="0" collapsed="false">
      <c r="A15" s="155"/>
      <c r="B15" s="173"/>
      <c r="C15" s="170"/>
      <c r="D15" s="173"/>
      <c r="E15" s="170"/>
      <c r="F15" s="173"/>
      <c r="G15" s="170"/>
      <c r="H15" s="173" t="s">
        <v>453</v>
      </c>
      <c r="I15" s="173" t="s">
        <v>453</v>
      </c>
      <c r="J15" s="170"/>
      <c r="K15" s="173" t="s">
        <v>94</v>
      </c>
      <c r="L15" s="173" t="s">
        <v>94</v>
      </c>
      <c r="M15" s="170"/>
      <c r="N15" s="173" t="n">
        <f aca="false">$Z$6</f>
        <v>1</v>
      </c>
      <c r="O15" s="170"/>
      <c r="P15" s="173" t="s">
        <v>94</v>
      </c>
      <c r="Q15" s="173" t="s">
        <v>94</v>
      </c>
      <c r="R15" s="170"/>
      <c r="S15" s="173" t="s">
        <v>94</v>
      </c>
      <c r="T15" s="170"/>
      <c r="U15" s="173" t="s">
        <v>454</v>
      </c>
      <c r="V15" s="173" t="s">
        <v>455</v>
      </c>
      <c r="W15" s="173" t="s">
        <v>456</v>
      </c>
      <c r="X15" s="173" t="s">
        <v>457</v>
      </c>
      <c r="Y15" s="173"/>
      <c r="Z15" s="156"/>
      <c r="AA15" s="160"/>
    </row>
    <row r="16" customFormat="false" ht="12.8" hidden="false" customHeight="false" outlineLevel="0" collapsed="false">
      <c r="A16" s="155"/>
      <c r="B16" s="156"/>
      <c r="C16" s="156"/>
      <c r="D16" s="156"/>
      <c r="E16" s="156"/>
      <c r="F16" s="156"/>
      <c r="G16" s="156"/>
      <c r="H16" s="156"/>
      <c r="I16" s="156"/>
      <c r="J16" s="156"/>
      <c r="K16" s="156"/>
      <c r="L16" s="166"/>
      <c r="M16" s="166"/>
      <c r="N16" s="16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60"/>
    </row>
    <row r="17" customFormat="false" ht="12.8" hidden="false" customHeight="false" outlineLevel="0" collapsed="false">
      <c r="A17" s="155"/>
      <c r="B17" s="173"/>
      <c r="C17" s="170"/>
      <c r="D17" s="173"/>
      <c r="E17" s="170"/>
      <c r="F17" s="173"/>
      <c r="G17" s="170"/>
      <c r="H17" s="173" t="s">
        <v>453</v>
      </c>
      <c r="I17" s="173" t="s">
        <v>453</v>
      </c>
      <c r="J17" s="170"/>
      <c r="K17" s="173" t="s">
        <v>94</v>
      </c>
      <c r="L17" s="173" t="s">
        <v>94</v>
      </c>
      <c r="M17" s="170"/>
      <c r="N17" s="173" t="n">
        <f aca="false">$Z$6</f>
        <v>1</v>
      </c>
      <c r="O17" s="170"/>
      <c r="P17" s="173" t="s">
        <v>94</v>
      </c>
      <c r="Q17" s="173" t="s">
        <v>94</v>
      </c>
      <c r="R17" s="170"/>
      <c r="S17" s="173" t="s">
        <v>94</v>
      </c>
      <c r="T17" s="170"/>
      <c r="U17" s="173" t="s">
        <v>454</v>
      </c>
      <c r="V17" s="173" t="s">
        <v>455</v>
      </c>
      <c r="W17" s="173" t="s">
        <v>456</v>
      </c>
      <c r="X17" s="173" t="s">
        <v>457</v>
      </c>
      <c r="Y17" s="173"/>
      <c r="Z17" s="156"/>
      <c r="AA17" s="160"/>
    </row>
    <row r="18" customFormat="false" ht="12.8" hidden="false" customHeight="false" outlineLevel="0" collapsed="false">
      <c r="A18" s="155"/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66"/>
      <c r="M18" s="166"/>
      <c r="N18" s="16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60"/>
    </row>
    <row r="19" customFormat="false" ht="12.8" hidden="false" customHeight="false" outlineLevel="0" collapsed="false">
      <c r="A19" s="155"/>
      <c r="B19" s="173"/>
      <c r="C19" s="170"/>
      <c r="D19" s="173"/>
      <c r="E19" s="170"/>
      <c r="F19" s="173"/>
      <c r="G19" s="170"/>
      <c r="H19" s="173" t="s">
        <v>453</v>
      </c>
      <c r="I19" s="173" t="s">
        <v>453</v>
      </c>
      <c r="J19" s="170"/>
      <c r="K19" s="173" t="s">
        <v>94</v>
      </c>
      <c r="L19" s="173" t="s">
        <v>94</v>
      </c>
      <c r="M19" s="170"/>
      <c r="N19" s="173" t="n">
        <f aca="false">$Z$6</f>
        <v>1</v>
      </c>
      <c r="O19" s="170"/>
      <c r="P19" s="173" t="s">
        <v>94</v>
      </c>
      <c r="Q19" s="173" t="s">
        <v>94</v>
      </c>
      <c r="R19" s="170"/>
      <c r="S19" s="173" t="s">
        <v>94</v>
      </c>
      <c r="T19" s="170"/>
      <c r="U19" s="173" t="s">
        <v>454</v>
      </c>
      <c r="V19" s="173" t="s">
        <v>455</v>
      </c>
      <c r="W19" s="173" t="s">
        <v>456</v>
      </c>
      <c r="X19" s="173" t="s">
        <v>457</v>
      </c>
      <c r="Y19" s="173"/>
      <c r="Z19" s="156"/>
      <c r="AA19" s="160"/>
    </row>
    <row r="20" customFormat="false" ht="12.8" hidden="false" customHeight="false" outlineLevel="0" collapsed="false">
      <c r="A20" s="155"/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66"/>
      <c r="M20" s="166"/>
      <c r="N20" s="16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60"/>
    </row>
    <row r="21" customFormat="false" ht="12.8" hidden="false" customHeight="false" outlineLevel="0" collapsed="false">
      <c r="A21" s="155"/>
      <c r="B21" s="173"/>
      <c r="C21" s="170"/>
      <c r="D21" s="173"/>
      <c r="E21" s="170"/>
      <c r="F21" s="173"/>
      <c r="G21" s="170"/>
      <c r="H21" s="173" t="s">
        <v>453</v>
      </c>
      <c r="I21" s="173" t="s">
        <v>453</v>
      </c>
      <c r="J21" s="170"/>
      <c r="K21" s="173" t="s">
        <v>94</v>
      </c>
      <c r="L21" s="173" t="s">
        <v>94</v>
      </c>
      <c r="M21" s="170"/>
      <c r="N21" s="173" t="n">
        <f aca="false">$Z$6</f>
        <v>1</v>
      </c>
      <c r="O21" s="170"/>
      <c r="P21" s="173" t="s">
        <v>94</v>
      </c>
      <c r="Q21" s="173" t="s">
        <v>94</v>
      </c>
      <c r="R21" s="170"/>
      <c r="S21" s="173" t="s">
        <v>94</v>
      </c>
      <c r="T21" s="170"/>
      <c r="U21" s="173" t="s">
        <v>454</v>
      </c>
      <c r="V21" s="173" t="s">
        <v>455</v>
      </c>
      <c r="W21" s="173" t="s">
        <v>456</v>
      </c>
      <c r="X21" s="173" t="s">
        <v>457</v>
      </c>
      <c r="Y21" s="173"/>
      <c r="Z21" s="156"/>
      <c r="AA21" s="160"/>
    </row>
    <row r="22" customFormat="false" ht="12.8" hidden="false" customHeight="false" outlineLevel="0" collapsed="false">
      <c r="A22" s="155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66"/>
      <c r="M22" s="166"/>
      <c r="N22" s="16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60"/>
    </row>
    <row r="23" customFormat="false" ht="12.8" hidden="false" customHeight="false" outlineLevel="0" collapsed="false">
      <c r="A23" s="155"/>
      <c r="B23" s="173"/>
      <c r="C23" s="170"/>
      <c r="D23" s="173"/>
      <c r="E23" s="170"/>
      <c r="F23" s="173"/>
      <c r="G23" s="170"/>
      <c r="H23" s="173" t="s">
        <v>453</v>
      </c>
      <c r="I23" s="173" t="s">
        <v>453</v>
      </c>
      <c r="J23" s="170"/>
      <c r="K23" s="173" t="s">
        <v>94</v>
      </c>
      <c r="L23" s="173" t="s">
        <v>94</v>
      </c>
      <c r="M23" s="170"/>
      <c r="N23" s="173" t="n">
        <f aca="false">$Z$6</f>
        <v>1</v>
      </c>
      <c r="O23" s="170"/>
      <c r="P23" s="173" t="s">
        <v>94</v>
      </c>
      <c r="Q23" s="173" t="s">
        <v>94</v>
      </c>
      <c r="R23" s="170"/>
      <c r="S23" s="173" t="s">
        <v>94</v>
      </c>
      <c r="T23" s="170"/>
      <c r="U23" s="173" t="s">
        <v>454</v>
      </c>
      <c r="V23" s="173" t="s">
        <v>455</v>
      </c>
      <c r="W23" s="173" t="s">
        <v>456</v>
      </c>
      <c r="X23" s="173" t="s">
        <v>457</v>
      </c>
      <c r="Y23" s="173"/>
      <c r="Z23" s="156"/>
      <c r="AA23" s="160"/>
    </row>
    <row r="24" customFormat="false" ht="12.8" hidden="false" customHeight="false" outlineLevel="0" collapsed="false">
      <c r="A24" s="155"/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66"/>
      <c r="M24" s="166"/>
      <c r="N24" s="16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60"/>
    </row>
    <row r="25" customFormat="false" ht="12.8" hidden="false" customHeight="false" outlineLevel="0" collapsed="false">
      <c r="A25" s="155"/>
      <c r="B25" s="173"/>
      <c r="C25" s="170"/>
      <c r="D25" s="173"/>
      <c r="E25" s="170"/>
      <c r="F25" s="173"/>
      <c r="G25" s="170"/>
      <c r="H25" s="173" t="s">
        <v>453</v>
      </c>
      <c r="I25" s="173" t="s">
        <v>453</v>
      </c>
      <c r="J25" s="170"/>
      <c r="K25" s="173" t="s">
        <v>94</v>
      </c>
      <c r="L25" s="173" t="s">
        <v>94</v>
      </c>
      <c r="M25" s="170"/>
      <c r="N25" s="173" t="n">
        <f aca="false">$Z$6</f>
        <v>1</v>
      </c>
      <c r="O25" s="170"/>
      <c r="P25" s="173" t="s">
        <v>94</v>
      </c>
      <c r="Q25" s="173" t="s">
        <v>94</v>
      </c>
      <c r="R25" s="170"/>
      <c r="S25" s="173" t="s">
        <v>94</v>
      </c>
      <c r="T25" s="170"/>
      <c r="U25" s="173" t="s">
        <v>454</v>
      </c>
      <c r="V25" s="173" t="s">
        <v>455</v>
      </c>
      <c r="W25" s="173" t="s">
        <v>456</v>
      </c>
      <c r="X25" s="173" t="s">
        <v>457</v>
      </c>
      <c r="Y25" s="173"/>
      <c r="Z25" s="156"/>
      <c r="AA25" s="160"/>
    </row>
    <row r="26" customFormat="false" ht="12.8" hidden="false" customHeight="false" outlineLevel="0" collapsed="false">
      <c r="A26" s="155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66"/>
      <c r="M26" s="166"/>
      <c r="N26" s="16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60"/>
    </row>
    <row r="27" customFormat="false" ht="12.8" hidden="false" customHeight="false" outlineLevel="0" collapsed="false">
      <c r="A27" s="155"/>
      <c r="B27" s="173"/>
      <c r="C27" s="170"/>
      <c r="D27" s="173"/>
      <c r="E27" s="170"/>
      <c r="F27" s="173"/>
      <c r="G27" s="170"/>
      <c r="H27" s="173" t="s">
        <v>453</v>
      </c>
      <c r="I27" s="173" t="s">
        <v>453</v>
      </c>
      <c r="J27" s="170"/>
      <c r="K27" s="173" t="s">
        <v>94</v>
      </c>
      <c r="L27" s="173" t="s">
        <v>94</v>
      </c>
      <c r="M27" s="170"/>
      <c r="N27" s="173" t="n">
        <f aca="false">$Z$6</f>
        <v>1</v>
      </c>
      <c r="O27" s="170"/>
      <c r="P27" s="173" t="s">
        <v>94</v>
      </c>
      <c r="Q27" s="173" t="s">
        <v>94</v>
      </c>
      <c r="R27" s="170"/>
      <c r="S27" s="173" t="s">
        <v>94</v>
      </c>
      <c r="T27" s="170"/>
      <c r="U27" s="173" t="s">
        <v>454</v>
      </c>
      <c r="V27" s="173" t="s">
        <v>455</v>
      </c>
      <c r="W27" s="173" t="s">
        <v>456</v>
      </c>
      <c r="X27" s="173" t="s">
        <v>457</v>
      </c>
      <c r="Y27" s="173"/>
      <c r="Z27" s="156"/>
      <c r="AA27" s="160"/>
    </row>
    <row r="28" customFormat="false" ht="12.8" hidden="false" customHeight="false" outlineLevel="0" collapsed="false">
      <c r="A28" s="155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66"/>
      <c r="M28" s="166"/>
      <c r="N28" s="16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60"/>
    </row>
    <row r="29" customFormat="false" ht="12.8" hidden="false" customHeight="false" outlineLevel="0" collapsed="false">
      <c r="A29" s="155"/>
      <c r="B29" s="173"/>
      <c r="C29" s="170"/>
      <c r="D29" s="173"/>
      <c r="E29" s="170"/>
      <c r="F29" s="173"/>
      <c r="G29" s="170"/>
      <c r="H29" s="173" t="s">
        <v>453</v>
      </c>
      <c r="I29" s="173" t="s">
        <v>453</v>
      </c>
      <c r="J29" s="170"/>
      <c r="K29" s="173" t="s">
        <v>94</v>
      </c>
      <c r="L29" s="173" t="s">
        <v>94</v>
      </c>
      <c r="M29" s="170"/>
      <c r="N29" s="173" t="n">
        <f aca="false">$Z$6</f>
        <v>1</v>
      </c>
      <c r="O29" s="170"/>
      <c r="P29" s="173" t="s">
        <v>94</v>
      </c>
      <c r="Q29" s="173" t="s">
        <v>94</v>
      </c>
      <c r="R29" s="170"/>
      <c r="S29" s="173" t="s">
        <v>94</v>
      </c>
      <c r="T29" s="170"/>
      <c r="U29" s="173" t="s">
        <v>454</v>
      </c>
      <c r="V29" s="173" t="s">
        <v>455</v>
      </c>
      <c r="W29" s="173" t="s">
        <v>456</v>
      </c>
      <c r="X29" s="173" t="s">
        <v>457</v>
      </c>
      <c r="Y29" s="173"/>
      <c r="Z29" s="156"/>
      <c r="AA29" s="160"/>
    </row>
    <row r="30" customFormat="false" ht="12.8" hidden="false" customHeight="false" outlineLevel="0" collapsed="false">
      <c r="A30" s="155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66"/>
      <c r="M30" s="166"/>
      <c r="N30" s="16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60"/>
    </row>
    <row r="31" customFormat="false" ht="12.8" hidden="false" customHeight="false" outlineLevel="0" collapsed="false">
      <c r="A31" s="155"/>
      <c r="B31" s="173"/>
      <c r="C31" s="170"/>
      <c r="D31" s="173"/>
      <c r="E31" s="170"/>
      <c r="F31" s="173"/>
      <c r="G31" s="170"/>
      <c r="H31" s="173" t="s">
        <v>453</v>
      </c>
      <c r="I31" s="173" t="s">
        <v>453</v>
      </c>
      <c r="J31" s="170"/>
      <c r="K31" s="173" t="s">
        <v>94</v>
      </c>
      <c r="L31" s="173" t="s">
        <v>94</v>
      </c>
      <c r="M31" s="170"/>
      <c r="N31" s="173" t="n">
        <f aca="false">$Z$6</f>
        <v>1</v>
      </c>
      <c r="O31" s="170"/>
      <c r="P31" s="173" t="s">
        <v>94</v>
      </c>
      <c r="Q31" s="173" t="s">
        <v>94</v>
      </c>
      <c r="R31" s="170"/>
      <c r="S31" s="173" t="s">
        <v>94</v>
      </c>
      <c r="T31" s="170"/>
      <c r="U31" s="173" t="s">
        <v>454</v>
      </c>
      <c r="V31" s="173" t="s">
        <v>455</v>
      </c>
      <c r="W31" s="173" t="s">
        <v>456</v>
      </c>
      <c r="X31" s="173" t="s">
        <v>457</v>
      </c>
      <c r="Y31" s="173"/>
      <c r="Z31" s="156"/>
      <c r="AA31" s="160"/>
    </row>
    <row r="32" customFormat="false" ht="12.8" hidden="false" customHeight="false" outlineLevel="0" collapsed="false">
      <c r="A32" s="155"/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66"/>
      <c r="M32" s="166"/>
      <c r="N32" s="16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60"/>
    </row>
    <row r="33" customFormat="false" ht="12.8" hidden="false" customHeight="false" outlineLevel="0" collapsed="false">
      <c r="A33" s="155"/>
      <c r="B33" s="173"/>
      <c r="C33" s="170"/>
      <c r="D33" s="173"/>
      <c r="E33" s="170"/>
      <c r="F33" s="173"/>
      <c r="G33" s="170"/>
      <c r="H33" s="173" t="s">
        <v>453</v>
      </c>
      <c r="I33" s="173" t="s">
        <v>453</v>
      </c>
      <c r="J33" s="170"/>
      <c r="K33" s="173" t="s">
        <v>94</v>
      </c>
      <c r="L33" s="173" t="s">
        <v>94</v>
      </c>
      <c r="M33" s="170"/>
      <c r="N33" s="173" t="n">
        <f aca="false">$Z$6</f>
        <v>1</v>
      </c>
      <c r="O33" s="170"/>
      <c r="P33" s="173" t="s">
        <v>94</v>
      </c>
      <c r="Q33" s="173" t="s">
        <v>94</v>
      </c>
      <c r="R33" s="170"/>
      <c r="S33" s="173" t="s">
        <v>94</v>
      </c>
      <c r="T33" s="170"/>
      <c r="U33" s="173" t="s">
        <v>454</v>
      </c>
      <c r="V33" s="173" t="s">
        <v>455</v>
      </c>
      <c r="W33" s="173" t="s">
        <v>456</v>
      </c>
      <c r="X33" s="173" t="s">
        <v>457</v>
      </c>
      <c r="Y33" s="173"/>
      <c r="Z33" s="156"/>
      <c r="AA33" s="160"/>
    </row>
    <row r="34" customFormat="false" ht="12.8" hidden="false" customHeight="false" outlineLevel="0" collapsed="false">
      <c r="A34" s="155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66"/>
      <c r="M34" s="166"/>
      <c r="N34" s="16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60"/>
    </row>
    <row r="35" customFormat="false" ht="12.8" hidden="false" customHeight="false" outlineLevel="0" collapsed="false">
      <c r="A35" s="155"/>
      <c r="B35" s="173"/>
      <c r="C35" s="170"/>
      <c r="D35" s="173"/>
      <c r="E35" s="170"/>
      <c r="F35" s="173"/>
      <c r="G35" s="170"/>
      <c r="H35" s="173" t="s">
        <v>453</v>
      </c>
      <c r="I35" s="173" t="s">
        <v>453</v>
      </c>
      <c r="J35" s="170"/>
      <c r="K35" s="173" t="s">
        <v>94</v>
      </c>
      <c r="L35" s="173" t="s">
        <v>94</v>
      </c>
      <c r="M35" s="170"/>
      <c r="N35" s="173" t="n">
        <f aca="false">$Z$6</f>
        <v>1</v>
      </c>
      <c r="O35" s="170"/>
      <c r="P35" s="173" t="s">
        <v>94</v>
      </c>
      <c r="Q35" s="173" t="s">
        <v>94</v>
      </c>
      <c r="R35" s="170"/>
      <c r="S35" s="173" t="s">
        <v>94</v>
      </c>
      <c r="T35" s="170"/>
      <c r="U35" s="173" t="s">
        <v>454</v>
      </c>
      <c r="V35" s="173" t="s">
        <v>455</v>
      </c>
      <c r="W35" s="173" t="s">
        <v>456</v>
      </c>
      <c r="X35" s="173" t="s">
        <v>457</v>
      </c>
      <c r="Y35" s="173"/>
      <c r="Z35" s="156"/>
      <c r="AA35" s="160"/>
    </row>
    <row r="36" customFormat="false" ht="12.8" hidden="false" customHeight="false" outlineLevel="0" collapsed="false">
      <c r="A36" s="155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66"/>
      <c r="M36" s="166"/>
      <c r="N36" s="16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60"/>
    </row>
    <row r="37" customFormat="false" ht="12.8" hidden="false" customHeight="false" outlineLevel="0" collapsed="false">
      <c r="A37" s="155"/>
      <c r="B37" s="173"/>
      <c r="C37" s="170"/>
      <c r="D37" s="173"/>
      <c r="E37" s="170"/>
      <c r="F37" s="173"/>
      <c r="G37" s="170"/>
      <c r="H37" s="173" t="s">
        <v>453</v>
      </c>
      <c r="I37" s="173" t="s">
        <v>453</v>
      </c>
      <c r="J37" s="170"/>
      <c r="K37" s="173" t="s">
        <v>94</v>
      </c>
      <c r="L37" s="173" t="s">
        <v>94</v>
      </c>
      <c r="M37" s="170"/>
      <c r="N37" s="173" t="n">
        <f aca="false">$Z$6</f>
        <v>1</v>
      </c>
      <c r="O37" s="170"/>
      <c r="P37" s="173" t="s">
        <v>94</v>
      </c>
      <c r="Q37" s="173" t="s">
        <v>94</v>
      </c>
      <c r="R37" s="170"/>
      <c r="S37" s="173" t="s">
        <v>94</v>
      </c>
      <c r="T37" s="170"/>
      <c r="U37" s="173" t="s">
        <v>454</v>
      </c>
      <c r="V37" s="173" t="s">
        <v>455</v>
      </c>
      <c r="W37" s="173" t="s">
        <v>456</v>
      </c>
      <c r="X37" s="173" t="s">
        <v>457</v>
      </c>
      <c r="Y37" s="173"/>
      <c r="Z37" s="156"/>
      <c r="AA37" s="160"/>
    </row>
    <row r="38" customFormat="false" ht="12.8" hidden="false" customHeight="false" outlineLevel="0" collapsed="false">
      <c r="A38" s="155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66"/>
      <c r="M38" s="166"/>
      <c r="N38" s="16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60"/>
    </row>
    <row r="39" customFormat="false" ht="12.8" hidden="false" customHeight="false" outlineLevel="0" collapsed="false">
      <c r="A39" s="155"/>
      <c r="B39" s="173"/>
      <c r="C39" s="170"/>
      <c r="D39" s="173"/>
      <c r="E39" s="170"/>
      <c r="F39" s="173"/>
      <c r="G39" s="170"/>
      <c r="H39" s="173" t="s">
        <v>453</v>
      </c>
      <c r="I39" s="173" t="s">
        <v>453</v>
      </c>
      <c r="J39" s="170"/>
      <c r="K39" s="173" t="s">
        <v>94</v>
      </c>
      <c r="L39" s="173" t="s">
        <v>94</v>
      </c>
      <c r="M39" s="170"/>
      <c r="N39" s="173" t="n">
        <f aca="false">$Z$6</f>
        <v>1</v>
      </c>
      <c r="O39" s="170"/>
      <c r="P39" s="173" t="s">
        <v>94</v>
      </c>
      <c r="Q39" s="173" t="s">
        <v>94</v>
      </c>
      <c r="R39" s="170"/>
      <c r="S39" s="173" t="s">
        <v>94</v>
      </c>
      <c r="T39" s="170"/>
      <c r="U39" s="173" t="s">
        <v>454</v>
      </c>
      <c r="V39" s="173" t="s">
        <v>455</v>
      </c>
      <c r="W39" s="173" t="s">
        <v>456</v>
      </c>
      <c r="X39" s="173" t="s">
        <v>457</v>
      </c>
      <c r="Y39" s="173"/>
      <c r="Z39" s="156"/>
      <c r="AA39" s="160"/>
    </row>
    <row r="40" customFormat="false" ht="12.8" hidden="false" customHeight="false" outlineLevel="0" collapsed="false">
      <c r="A40" s="155"/>
      <c r="B40" s="156"/>
      <c r="C40" s="156"/>
      <c r="D40" s="156"/>
      <c r="E40" s="156"/>
      <c r="F40" s="156"/>
      <c r="G40" s="156"/>
      <c r="H40" s="156"/>
      <c r="I40" s="156"/>
      <c r="J40" s="156"/>
      <c r="K40" s="166"/>
      <c r="L40" s="166"/>
      <c r="M40" s="16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60"/>
    </row>
    <row r="41" customFormat="false" ht="12.8" hidden="false" customHeight="false" outlineLevel="0" collapsed="false">
      <c r="A41" s="155"/>
      <c r="B41" s="173"/>
      <c r="C41" s="170"/>
      <c r="D41" s="173"/>
      <c r="E41" s="170"/>
      <c r="F41" s="173"/>
      <c r="G41" s="170"/>
      <c r="H41" s="173" t="s">
        <v>453</v>
      </c>
      <c r="I41" s="173" t="s">
        <v>453</v>
      </c>
      <c r="J41" s="170"/>
      <c r="K41" s="173" t="s">
        <v>94</v>
      </c>
      <c r="L41" s="173" t="s">
        <v>94</v>
      </c>
      <c r="M41" s="170"/>
      <c r="N41" s="173" t="n">
        <f aca="false">$Z$6</f>
        <v>1</v>
      </c>
      <c r="O41" s="170"/>
      <c r="P41" s="173" t="s">
        <v>94</v>
      </c>
      <c r="Q41" s="173" t="s">
        <v>94</v>
      </c>
      <c r="R41" s="170"/>
      <c r="S41" s="173" t="s">
        <v>94</v>
      </c>
      <c r="T41" s="170"/>
      <c r="U41" s="173" t="s">
        <v>454</v>
      </c>
      <c r="V41" s="173" t="s">
        <v>455</v>
      </c>
      <c r="W41" s="173" t="s">
        <v>456</v>
      </c>
      <c r="X41" s="173" t="s">
        <v>457</v>
      </c>
      <c r="Y41" s="173"/>
      <c r="Z41" s="156"/>
      <c r="AA41" s="160"/>
    </row>
    <row r="42" customFormat="false" ht="12.8" hidden="false" customHeight="false" outlineLevel="0" collapsed="false">
      <c r="A42" s="155"/>
      <c r="B42" s="156"/>
      <c r="C42" s="156"/>
      <c r="D42" s="156"/>
      <c r="E42" s="156"/>
      <c r="F42" s="156"/>
      <c r="G42" s="156"/>
      <c r="H42" s="156"/>
      <c r="I42" s="156"/>
      <c r="J42" s="156"/>
      <c r="K42" s="166"/>
      <c r="L42" s="166"/>
      <c r="M42" s="16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60"/>
    </row>
    <row r="43" customFormat="false" ht="12.8" hidden="false" customHeight="false" outlineLevel="0" collapsed="false">
      <c r="A43" s="155"/>
      <c r="B43" s="173"/>
      <c r="C43" s="170"/>
      <c r="D43" s="173"/>
      <c r="E43" s="170"/>
      <c r="F43" s="173"/>
      <c r="G43" s="170"/>
      <c r="H43" s="173" t="s">
        <v>453</v>
      </c>
      <c r="I43" s="173" t="s">
        <v>453</v>
      </c>
      <c r="J43" s="170"/>
      <c r="K43" s="173" t="s">
        <v>94</v>
      </c>
      <c r="L43" s="173" t="s">
        <v>94</v>
      </c>
      <c r="M43" s="170"/>
      <c r="N43" s="173" t="n">
        <f aca="false">$Z$6</f>
        <v>1</v>
      </c>
      <c r="O43" s="170"/>
      <c r="P43" s="173" t="s">
        <v>94</v>
      </c>
      <c r="Q43" s="173" t="s">
        <v>94</v>
      </c>
      <c r="R43" s="170"/>
      <c r="S43" s="173" t="s">
        <v>94</v>
      </c>
      <c r="T43" s="170"/>
      <c r="U43" s="173" t="s">
        <v>454</v>
      </c>
      <c r="V43" s="173" t="s">
        <v>455</v>
      </c>
      <c r="W43" s="173" t="s">
        <v>456</v>
      </c>
      <c r="X43" s="173" t="s">
        <v>457</v>
      </c>
      <c r="Y43" s="173"/>
      <c r="Z43" s="156"/>
      <c r="AA43" s="160"/>
    </row>
    <row r="44" customFormat="false" ht="12.8" hidden="false" customHeight="false" outlineLevel="0" collapsed="false">
      <c r="A44" s="155"/>
      <c r="B44" s="156"/>
      <c r="C44" s="156"/>
      <c r="D44" s="156"/>
      <c r="E44" s="156"/>
      <c r="F44" s="156"/>
      <c r="G44" s="156"/>
      <c r="H44" s="156"/>
      <c r="I44" s="156"/>
      <c r="J44" s="156"/>
      <c r="K44" s="166"/>
      <c r="L44" s="166"/>
      <c r="M44" s="16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60"/>
    </row>
    <row r="45" customFormat="false" ht="12.8" hidden="false" customHeight="false" outlineLevel="0" collapsed="false">
      <c r="A45" s="155"/>
      <c r="B45" s="173"/>
      <c r="C45" s="170"/>
      <c r="D45" s="173"/>
      <c r="E45" s="170"/>
      <c r="F45" s="173"/>
      <c r="G45" s="170"/>
      <c r="H45" s="173" t="s">
        <v>453</v>
      </c>
      <c r="I45" s="173" t="s">
        <v>453</v>
      </c>
      <c r="J45" s="170"/>
      <c r="K45" s="173" t="s">
        <v>94</v>
      </c>
      <c r="L45" s="173" t="s">
        <v>94</v>
      </c>
      <c r="M45" s="170"/>
      <c r="N45" s="173" t="n">
        <f aca="false">$Z$6</f>
        <v>1</v>
      </c>
      <c r="O45" s="170"/>
      <c r="P45" s="173" t="s">
        <v>94</v>
      </c>
      <c r="Q45" s="173" t="s">
        <v>94</v>
      </c>
      <c r="R45" s="170"/>
      <c r="S45" s="173" t="s">
        <v>94</v>
      </c>
      <c r="T45" s="170"/>
      <c r="U45" s="173" t="s">
        <v>454</v>
      </c>
      <c r="V45" s="173" t="s">
        <v>455</v>
      </c>
      <c r="W45" s="173" t="s">
        <v>456</v>
      </c>
      <c r="X45" s="173" t="s">
        <v>457</v>
      </c>
      <c r="Y45" s="173"/>
      <c r="Z45" s="156"/>
      <c r="AA45" s="160"/>
    </row>
    <row r="46" customFormat="false" ht="12.8" hidden="false" customHeight="false" outlineLevel="0" collapsed="false">
      <c r="A46" s="155"/>
      <c r="B46" s="156"/>
      <c r="C46" s="156"/>
      <c r="D46" s="156"/>
      <c r="E46" s="156"/>
      <c r="F46" s="156"/>
      <c r="G46" s="156"/>
      <c r="H46" s="156"/>
      <c r="I46" s="156"/>
      <c r="J46" s="156"/>
      <c r="K46" s="166"/>
      <c r="L46" s="166"/>
      <c r="M46" s="16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60"/>
    </row>
    <row r="47" customFormat="false" ht="12.8" hidden="false" customHeight="false" outlineLevel="0" collapsed="false">
      <c r="A47" s="155"/>
      <c r="B47" s="173"/>
      <c r="C47" s="170"/>
      <c r="D47" s="173"/>
      <c r="E47" s="170"/>
      <c r="F47" s="173"/>
      <c r="G47" s="170"/>
      <c r="H47" s="173" t="s">
        <v>453</v>
      </c>
      <c r="I47" s="173" t="s">
        <v>453</v>
      </c>
      <c r="J47" s="170"/>
      <c r="K47" s="173" t="s">
        <v>94</v>
      </c>
      <c r="L47" s="173" t="s">
        <v>94</v>
      </c>
      <c r="M47" s="170"/>
      <c r="N47" s="173" t="n">
        <f aca="false">$Z$6</f>
        <v>1</v>
      </c>
      <c r="O47" s="170"/>
      <c r="P47" s="173" t="s">
        <v>94</v>
      </c>
      <c r="Q47" s="173" t="s">
        <v>94</v>
      </c>
      <c r="R47" s="170"/>
      <c r="S47" s="173" t="s">
        <v>94</v>
      </c>
      <c r="T47" s="170"/>
      <c r="U47" s="173" t="s">
        <v>454</v>
      </c>
      <c r="V47" s="173" t="s">
        <v>455</v>
      </c>
      <c r="W47" s="173" t="s">
        <v>456</v>
      </c>
      <c r="X47" s="173" t="s">
        <v>457</v>
      </c>
      <c r="Y47" s="173"/>
      <c r="Z47" s="156"/>
      <c r="AA47" s="160"/>
    </row>
    <row r="48" customFormat="false" ht="12.8" hidden="false" customHeight="false" outlineLevel="0" collapsed="false">
      <c r="A48" s="155"/>
      <c r="B48" s="156"/>
      <c r="C48" s="156"/>
      <c r="D48" s="156"/>
      <c r="E48" s="156"/>
      <c r="F48" s="156"/>
      <c r="G48" s="156"/>
      <c r="H48" s="156"/>
      <c r="I48" s="156"/>
      <c r="J48" s="156"/>
      <c r="K48" s="166"/>
      <c r="L48" s="166"/>
      <c r="M48" s="16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60"/>
    </row>
    <row r="49" customFormat="false" ht="12.8" hidden="false" customHeight="false" outlineLevel="0" collapsed="false">
      <c r="A49" s="155"/>
      <c r="B49" s="173"/>
      <c r="C49" s="170"/>
      <c r="D49" s="173"/>
      <c r="E49" s="170"/>
      <c r="F49" s="173"/>
      <c r="G49" s="170"/>
      <c r="H49" s="173" t="s">
        <v>453</v>
      </c>
      <c r="I49" s="173" t="s">
        <v>453</v>
      </c>
      <c r="J49" s="170"/>
      <c r="K49" s="173" t="s">
        <v>94</v>
      </c>
      <c r="L49" s="173" t="s">
        <v>94</v>
      </c>
      <c r="M49" s="170"/>
      <c r="N49" s="173" t="n">
        <f aca="false">$Z$6</f>
        <v>1</v>
      </c>
      <c r="O49" s="170"/>
      <c r="P49" s="173" t="s">
        <v>94</v>
      </c>
      <c r="Q49" s="173" t="s">
        <v>94</v>
      </c>
      <c r="R49" s="170"/>
      <c r="S49" s="173" t="s">
        <v>94</v>
      </c>
      <c r="T49" s="170"/>
      <c r="U49" s="173" t="s">
        <v>454</v>
      </c>
      <c r="V49" s="173" t="s">
        <v>455</v>
      </c>
      <c r="W49" s="173" t="s">
        <v>456</v>
      </c>
      <c r="X49" s="173" t="s">
        <v>457</v>
      </c>
      <c r="Y49" s="173"/>
      <c r="Z49" s="156"/>
      <c r="AA49" s="160"/>
    </row>
    <row r="50" customFormat="false" ht="12.8" hidden="false" customHeight="false" outlineLevel="0" collapsed="false">
      <c r="A50" s="155"/>
      <c r="B50" s="156"/>
      <c r="C50" s="156"/>
      <c r="D50" s="156"/>
      <c r="E50" s="156"/>
      <c r="F50" s="156"/>
      <c r="G50" s="156"/>
      <c r="H50" s="156"/>
      <c r="I50" s="156"/>
      <c r="J50" s="156"/>
      <c r="K50" s="166"/>
      <c r="L50" s="166"/>
      <c r="M50" s="16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60"/>
    </row>
    <row r="51" customFormat="false" ht="12.8" hidden="false" customHeight="false" outlineLevel="0" collapsed="false">
      <c r="A51" s="155"/>
      <c r="B51" s="173"/>
      <c r="C51" s="170"/>
      <c r="D51" s="173"/>
      <c r="E51" s="170"/>
      <c r="F51" s="173"/>
      <c r="G51" s="170"/>
      <c r="H51" s="173" t="s">
        <v>453</v>
      </c>
      <c r="I51" s="173" t="s">
        <v>453</v>
      </c>
      <c r="J51" s="170"/>
      <c r="K51" s="173" t="s">
        <v>94</v>
      </c>
      <c r="L51" s="173" t="s">
        <v>94</v>
      </c>
      <c r="M51" s="170"/>
      <c r="N51" s="173" t="n">
        <f aca="false">$Z$6</f>
        <v>1</v>
      </c>
      <c r="O51" s="170"/>
      <c r="P51" s="173" t="s">
        <v>94</v>
      </c>
      <c r="Q51" s="173" t="s">
        <v>94</v>
      </c>
      <c r="R51" s="170"/>
      <c r="S51" s="173" t="s">
        <v>94</v>
      </c>
      <c r="T51" s="170"/>
      <c r="U51" s="173" t="s">
        <v>454</v>
      </c>
      <c r="V51" s="173" t="s">
        <v>455</v>
      </c>
      <c r="W51" s="173" t="s">
        <v>456</v>
      </c>
      <c r="X51" s="173" t="s">
        <v>457</v>
      </c>
      <c r="Y51" s="173"/>
      <c r="Z51" s="156"/>
      <c r="AA51" s="160"/>
    </row>
    <row r="52" customFormat="false" ht="12.8" hidden="false" customHeight="false" outlineLevel="0" collapsed="false">
      <c r="A52" s="155"/>
      <c r="B52" s="156"/>
      <c r="C52" s="156"/>
      <c r="D52" s="156"/>
      <c r="E52" s="156"/>
      <c r="F52" s="156"/>
      <c r="G52" s="156"/>
      <c r="H52" s="156"/>
      <c r="I52" s="156"/>
      <c r="J52" s="156"/>
      <c r="K52" s="166"/>
      <c r="L52" s="166"/>
      <c r="M52" s="16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60"/>
    </row>
    <row r="53" customFormat="false" ht="12.8" hidden="false" customHeight="false" outlineLevel="0" collapsed="false">
      <c r="A53" s="155"/>
      <c r="B53" s="173"/>
      <c r="C53" s="170"/>
      <c r="D53" s="173"/>
      <c r="E53" s="170"/>
      <c r="F53" s="173"/>
      <c r="G53" s="170"/>
      <c r="H53" s="173" t="s">
        <v>453</v>
      </c>
      <c r="I53" s="173" t="s">
        <v>453</v>
      </c>
      <c r="J53" s="170"/>
      <c r="K53" s="173" t="s">
        <v>94</v>
      </c>
      <c r="L53" s="173" t="s">
        <v>94</v>
      </c>
      <c r="M53" s="170"/>
      <c r="N53" s="173" t="n">
        <f aca="false">$Z$6</f>
        <v>1</v>
      </c>
      <c r="O53" s="170"/>
      <c r="P53" s="173" t="s">
        <v>94</v>
      </c>
      <c r="Q53" s="173" t="s">
        <v>94</v>
      </c>
      <c r="R53" s="170"/>
      <c r="S53" s="173" t="s">
        <v>94</v>
      </c>
      <c r="T53" s="170"/>
      <c r="U53" s="173" t="s">
        <v>454</v>
      </c>
      <c r="V53" s="173" t="s">
        <v>455</v>
      </c>
      <c r="W53" s="173" t="s">
        <v>456</v>
      </c>
      <c r="X53" s="173" t="s">
        <v>457</v>
      </c>
      <c r="Y53" s="173"/>
      <c r="Z53" s="156"/>
      <c r="AA53" s="160"/>
    </row>
    <row r="54" customFormat="false" ht="12.8" hidden="false" customHeight="false" outlineLevel="0" collapsed="false">
      <c r="A54" s="155"/>
      <c r="B54" s="156"/>
      <c r="C54" s="156"/>
      <c r="D54" s="156"/>
      <c r="E54" s="156"/>
      <c r="F54" s="156"/>
      <c r="G54" s="156"/>
      <c r="H54" s="156"/>
      <c r="I54" s="156"/>
      <c r="J54" s="156"/>
      <c r="K54" s="166"/>
      <c r="L54" s="166"/>
      <c r="M54" s="16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60"/>
    </row>
    <row r="55" customFormat="false" ht="12.8" hidden="false" customHeight="false" outlineLevel="0" collapsed="false">
      <c r="A55" s="155"/>
      <c r="B55" s="173"/>
      <c r="C55" s="170"/>
      <c r="D55" s="173"/>
      <c r="E55" s="170"/>
      <c r="F55" s="173"/>
      <c r="G55" s="170"/>
      <c r="H55" s="173" t="s">
        <v>453</v>
      </c>
      <c r="I55" s="173" t="s">
        <v>453</v>
      </c>
      <c r="J55" s="170"/>
      <c r="K55" s="173" t="s">
        <v>94</v>
      </c>
      <c r="L55" s="173" t="s">
        <v>94</v>
      </c>
      <c r="M55" s="170"/>
      <c r="N55" s="173" t="n">
        <f aca="false">$Z$6</f>
        <v>1</v>
      </c>
      <c r="O55" s="170"/>
      <c r="P55" s="173" t="s">
        <v>94</v>
      </c>
      <c r="Q55" s="173" t="s">
        <v>94</v>
      </c>
      <c r="R55" s="170"/>
      <c r="S55" s="173" t="s">
        <v>94</v>
      </c>
      <c r="T55" s="170"/>
      <c r="U55" s="173" t="s">
        <v>454</v>
      </c>
      <c r="V55" s="173" t="s">
        <v>455</v>
      </c>
      <c r="W55" s="173" t="s">
        <v>456</v>
      </c>
      <c r="X55" s="173" t="s">
        <v>457</v>
      </c>
      <c r="Y55" s="173"/>
      <c r="Z55" s="156"/>
      <c r="AA55" s="160"/>
    </row>
    <row r="56" customFormat="false" ht="12.8" hidden="false" customHeight="false" outlineLevel="0" collapsed="false">
      <c r="A56" s="155"/>
      <c r="B56" s="156"/>
      <c r="C56" s="156"/>
      <c r="D56" s="156"/>
      <c r="E56" s="156"/>
      <c r="F56" s="156"/>
      <c r="G56" s="156"/>
      <c r="H56" s="156"/>
      <c r="I56" s="156"/>
      <c r="J56" s="156"/>
      <c r="K56" s="166"/>
      <c r="L56" s="166"/>
      <c r="M56" s="16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60"/>
    </row>
    <row r="57" customFormat="false" ht="12.8" hidden="false" customHeight="false" outlineLevel="0" collapsed="false">
      <c r="A57" s="155"/>
      <c r="B57" s="173"/>
      <c r="C57" s="170"/>
      <c r="D57" s="173"/>
      <c r="E57" s="170"/>
      <c r="F57" s="173"/>
      <c r="G57" s="170"/>
      <c r="H57" s="173" t="s">
        <v>453</v>
      </c>
      <c r="I57" s="173" t="s">
        <v>453</v>
      </c>
      <c r="J57" s="170"/>
      <c r="K57" s="173" t="s">
        <v>94</v>
      </c>
      <c r="L57" s="173" t="s">
        <v>94</v>
      </c>
      <c r="M57" s="170"/>
      <c r="N57" s="173" t="n">
        <f aca="false">$Z$6</f>
        <v>1</v>
      </c>
      <c r="O57" s="170"/>
      <c r="P57" s="173" t="s">
        <v>94</v>
      </c>
      <c r="Q57" s="173" t="s">
        <v>94</v>
      </c>
      <c r="R57" s="170"/>
      <c r="S57" s="173" t="s">
        <v>94</v>
      </c>
      <c r="T57" s="170"/>
      <c r="U57" s="173" t="s">
        <v>454</v>
      </c>
      <c r="V57" s="173" t="s">
        <v>455</v>
      </c>
      <c r="W57" s="173" t="s">
        <v>456</v>
      </c>
      <c r="X57" s="173" t="s">
        <v>457</v>
      </c>
      <c r="Y57" s="173"/>
      <c r="Z57" s="156"/>
      <c r="AA57" s="160"/>
    </row>
    <row r="58" customFormat="false" ht="12.8" hidden="false" customHeight="false" outlineLevel="0" collapsed="false">
      <c r="A58" s="155"/>
      <c r="B58" s="156"/>
      <c r="C58" s="156"/>
      <c r="D58" s="156"/>
      <c r="E58" s="156"/>
      <c r="F58" s="156"/>
      <c r="G58" s="156"/>
      <c r="H58" s="156"/>
      <c r="I58" s="156"/>
      <c r="J58" s="156"/>
      <c r="K58" s="166"/>
      <c r="L58" s="166"/>
      <c r="M58" s="16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60"/>
    </row>
    <row r="59" customFormat="false" ht="12.8" hidden="false" customHeight="false" outlineLevel="0" collapsed="false">
      <c r="A59" s="155"/>
      <c r="B59" s="173"/>
      <c r="C59" s="170"/>
      <c r="D59" s="173"/>
      <c r="E59" s="170"/>
      <c r="F59" s="173"/>
      <c r="G59" s="170"/>
      <c r="H59" s="173" t="s">
        <v>453</v>
      </c>
      <c r="I59" s="173" t="s">
        <v>453</v>
      </c>
      <c r="J59" s="170"/>
      <c r="K59" s="173" t="s">
        <v>94</v>
      </c>
      <c r="L59" s="173" t="s">
        <v>94</v>
      </c>
      <c r="M59" s="170"/>
      <c r="N59" s="173" t="n">
        <f aca="false">$Z$6</f>
        <v>1</v>
      </c>
      <c r="O59" s="170"/>
      <c r="P59" s="173" t="s">
        <v>94</v>
      </c>
      <c r="Q59" s="173" t="s">
        <v>94</v>
      </c>
      <c r="R59" s="170"/>
      <c r="S59" s="173" t="s">
        <v>94</v>
      </c>
      <c r="T59" s="170"/>
      <c r="U59" s="173" t="s">
        <v>454</v>
      </c>
      <c r="V59" s="173" t="s">
        <v>455</v>
      </c>
      <c r="W59" s="173" t="s">
        <v>456</v>
      </c>
      <c r="X59" s="173" t="s">
        <v>457</v>
      </c>
      <c r="Y59" s="173"/>
      <c r="Z59" s="156"/>
      <c r="AA59" s="160"/>
    </row>
    <row r="60" customFormat="false" ht="12.8" hidden="false" customHeight="false" outlineLevel="0" collapsed="false">
      <c r="A60" s="155"/>
      <c r="B60" s="156"/>
      <c r="C60" s="156"/>
      <c r="D60" s="156"/>
      <c r="E60" s="156"/>
      <c r="F60" s="156"/>
      <c r="G60" s="156"/>
      <c r="H60" s="156"/>
      <c r="I60" s="156"/>
      <c r="J60" s="156"/>
      <c r="K60" s="166"/>
      <c r="L60" s="166"/>
      <c r="M60" s="16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60"/>
    </row>
    <row r="61" customFormat="false" ht="12.8" hidden="false" customHeight="false" outlineLevel="0" collapsed="false">
      <c r="A61" s="155"/>
      <c r="B61" s="173"/>
      <c r="C61" s="170"/>
      <c r="D61" s="173"/>
      <c r="E61" s="170"/>
      <c r="F61" s="173"/>
      <c r="G61" s="170"/>
      <c r="H61" s="173" t="s">
        <v>453</v>
      </c>
      <c r="I61" s="173" t="s">
        <v>453</v>
      </c>
      <c r="J61" s="170"/>
      <c r="K61" s="173" t="s">
        <v>94</v>
      </c>
      <c r="L61" s="173" t="s">
        <v>94</v>
      </c>
      <c r="M61" s="170"/>
      <c r="N61" s="173" t="n">
        <f aca="false">$Z$6</f>
        <v>1</v>
      </c>
      <c r="O61" s="170"/>
      <c r="P61" s="173" t="s">
        <v>94</v>
      </c>
      <c r="Q61" s="173" t="s">
        <v>94</v>
      </c>
      <c r="R61" s="170"/>
      <c r="S61" s="173" t="s">
        <v>94</v>
      </c>
      <c r="T61" s="170"/>
      <c r="U61" s="173" t="s">
        <v>454</v>
      </c>
      <c r="V61" s="173" t="s">
        <v>455</v>
      </c>
      <c r="W61" s="173" t="s">
        <v>456</v>
      </c>
      <c r="X61" s="173" t="s">
        <v>457</v>
      </c>
      <c r="Y61" s="173"/>
      <c r="Z61" s="156"/>
      <c r="AA61" s="160"/>
    </row>
    <row r="62" customFormat="false" ht="12.8" hidden="false" customHeight="false" outlineLevel="0" collapsed="false">
      <c r="A62" s="155"/>
      <c r="B62" s="156"/>
      <c r="C62" s="156"/>
      <c r="D62" s="156"/>
      <c r="E62" s="156"/>
      <c r="F62" s="156"/>
      <c r="G62" s="156"/>
      <c r="H62" s="156"/>
      <c r="I62" s="156"/>
      <c r="J62" s="156"/>
      <c r="K62" s="166"/>
      <c r="L62" s="166"/>
      <c r="M62" s="16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60"/>
    </row>
    <row r="63" customFormat="false" ht="12.8" hidden="false" customHeight="false" outlineLevel="0" collapsed="false">
      <c r="A63" s="155"/>
      <c r="B63" s="173"/>
      <c r="C63" s="170"/>
      <c r="D63" s="173"/>
      <c r="E63" s="170"/>
      <c r="F63" s="173"/>
      <c r="G63" s="170"/>
      <c r="H63" s="173" t="s">
        <v>453</v>
      </c>
      <c r="I63" s="173" t="s">
        <v>453</v>
      </c>
      <c r="J63" s="170"/>
      <c r="K63" s="173" t="s">
        <v>94</v>
      </c>
      <c r="L63" s="173" t="s">
        <v>94</v>
      </c>
      <c r="M63" s="170"/>
      <c r="N63" s="173" t="n">
        <f aca="false">$Z$6</f>
        <v>1</v>
      </c>
      <c r="O63" s="170"/>
      <c r="P63" s="173" t="s">
        <v>94</v>
      </c>
      <c r="Q63" s="173" t="s">
        <v>94</v>
      </c>
      <c r="R63" s="170"/>
      <c r="S63" s="173" t="s">
        <v>94</v>
      </c>
      <c r="T63" s="170"/>
      <c r="U63" s="173" t="s">
        <v>454</v>
      </c>
      <c r="V63" s="173" t="s">
        <v>455</v>
      </c>
      <c r="W63" s="173" t="s">
        <v>456</v>
      </c>
      <c r="X63" s="173" t="s">
        <v>457</v>
      </c>
      <c r="Y63" s="173"/>
      <c r="Z63" s="156"/>
      <c r="AA63" s="160"/>
    </row>
    <row r="64" customFormat="false" ht="12.8" hidden="false" customHeight="false" outlineLevel="0" collapsed="false">
      <c r="A64" s="155"/>
      <c r="B64" s="156"/>
      <c r="C64" s="156"/>
      <c r="D64" s="156"/>
      <c r="E64" s="156"/>
      <c r="F64" s="156"/>
      <c r="G64" s="156"/>
      <c r="H64" s="156"/>
      <c r="I64" s="156"/>
      <c r="J64" s="156"/>
      <c r="K64" s="166"/>
      <c r="L64" s="166"/>
      <c r="M64" s="16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60"/>
    </row>
    <row r="65" customFormat="false" ht="12.8" hidden="false" customHeight="false" outlineLevel="0" collapsed="false">
      <c r="A65" s="155"/>
      <c r="B65" s="173"/>
      <c r="C65" s="170"/>
      <c r="D65" s="173"/>
      <c r="E65" s="170"/>
      <c r="F65" s="173"/>
      <c r="G65" s="170"/>
      <c r="H65" s="173" t="s">
        <v>453</v>
      </c>
      <c r="I65" s="173" t="s">
        <v>453</v>
      </c>
      <c r="J65" s="170"/>
      <c r="K65" s="173" t="s">
        <v>94</v>
      </c>
      <c r="L65" s="173" t="s">
        <v>94</v>
      </c>
      <c r="M65" s="170"/>
      <c r="N65" s="173" t="n">
        <f aca="false">$Z$6</f>
        <v>1</v>
      </c>
      <c r="O65" s="170"/>
      <c r="P65" s="173" t="s">
        <v>94</v>
      </c>
      <c r="Q65" s="173" t="s">
        <v>94</v>
      </c>
      <c r="R65" s="170"/>
      <c r="S65" s="173" t="s">
        <v>94</v>
      </c>
      <c r="T65" s="170"/>
      <c r="U65" s="173" t="s">
        <v>454</v>
      </c>
      <c r="V65" s="173" t="s">
        <v>455</v>
      </c>
      <c r="W65" s="173" t="s">
        <v>456</v>
      </c>
      <c r="X65" s="173" t="s">
        <v>457</v>
      </c>
      <c r="Y65" s="173"/>
      <c r="Z65" s="156"/>
      <c r="AA65" s="160"/>
    </row>
    <row r="66" customFormat="false" ht="12.8" hidden="false" customHeight="false" outlineLevel="0" collapsed="false">
      <c r="A66" s="155"/>
      <c r="B66" s="156"/>
      <c r="C66" s="156"/>
      <c r="D66" s="156"/>
      <c r="E66" s="156"/>
      <c r="F66" s="156"/>
      <c r="G66" s="156"/>
      <c r="H66" s="156"/>
      <c r="I66" s="156"/>
      <c r="J66" s="156"/>
      <c r="K66" s="166"/>
      <c r="L66" s="166"/>
      <c r="M66" s="16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60"/>
    </row>
    <row r="67" customFormat="false" ht="12.8" hidden="false" customHeight="false" outlineLevel="0" collapsed="false">
      <c r="A67" s="155"/>
      <c r="B67" s="173"/>
      <c r="C67" s="170"/>
      <c r="D67" s="173"/>
      <c r="E67" s="170"/>
      <c r="F67" s="173"/>
      <c r="G67" s="170"/>
      <c r="H67" s="173" t="s">
        <v>453</v>
      </c>
      <c r="I67" s="173" t="s">
        <v>453</v>
      </c>
      <c r="J67" s="170"/>
      <c r="K67" s="173" t="s">
        <v>94</v>
      </c>
      <c r="L67" s="173" t="s">
        <v>94</v>
      </c>
      <c r="M67" s="170"/>
      <c r="N67" s="173" t="n">
        <f aca="false">$Z$6</f>
        <v>1</v>
      </c>
      <c r="O67" s="170"/>
      <c r="P67" s="173" t="s">
        <v>94</v>
      </c>
      <c r="Q67" s="173" t="s">
        <v>94</v>
      </c>
      <c r="R67" s="170"/>
      <c r="S67" s="173" t="s">
        <v>94</v>
      </c>
      <c r="T67" s="170"/>
      <c r="U67" s="173" t="s">
        <v>454</v>
      </c>
      <c r="V67" s="173" t="s">
        <v>455</v>
      </c>
      <c r="W67" s="173" t="s">
        <v>456</v>
      </c>
      <c r="X67" s="173" t="s">
        <v>457</v>
      </c>
      <c r="Y67" s="173"/>
      <c r="Z67" s="156"/>
      <c r="AA67" s="160"/>
    </row>
    <row r="68" customFormat="false" ht="12.8" hidden="false" customHeight="false" outlineLevel="0" collapsed="false">
      <c r="A68" s="155"/>
      <c r="B68" s="156"/>
      <c r="C68" s="156"/>
      <c r="D68" s="156"/>
      <c r="E68" s="156"/>
      <c r="F68" s="156"/>
      <c r="G68" s="156"/>
      <c r="H68" s="156"/>
      <c r="I68" s="156"/>
      <c r="J68" s="156"/>
      <c r="K68" s="166"/>
      <c r="L68" s="166"/>
      <c r="M68" s="16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56"/>
      <c r="AA68" s="160"/>
    </row>
    <row r="69" customFormat="false" ht="12.8" hidden="false" customHeight="false" outlineLevel="0" collapsed="false">
      <c r="A69" s="155"/>
      <c r="B69" s="173"/>
      <c r="C69" s="170"/>
      <c r="D69" s="173"/>
      <c r="E69" s="170"/>
      <c r="F69" s="173"/>
      <c r="G69" s="170"/>
      <c r="H69" s="173" t="s">
        <v>453</v>
      </c>
      <c r="I69" s="173" t="s">
        <v>453</v>
      </c>
      <c r="J69" s="170"/>
      <c r="K69" s="173" t="s">
        <v>94</v>
      </c>
      <c r="L69" s="173" t="s">
        <v>94</v>
      </c>
      <c r="M69" s="170"/>
      <c r="N69" s="173" t="n">
        <f aca="false">$Z$6</f>
        <v>1</v>
      </c>
      <c r="O69" s="170"/>
      <c r="P69" s="173" t="s">
        <v>94</v>
      </c>
      <c r="Q69" s="173" t="s">
        <v>94</v>
      </c>
      <c r="R69" s="170"/>
      <c r="S69" s="173" t="s">
        <v>94</v>
      </c>
      <c r="T69" s="170"/>
      <c r="U69" s="173" t="s">
        <v>454</v>
      </c>
      <c r="V69" s="173" t="s">
        <v>455</v>
      </c>
      <c r="W69" s="173" t="s">
        <v>456</v>
      </c>
      <c r="X69" s="173" t="s">
        <v>457</v>
      </c>
      <c r="Y69" s="173"/>
      <c r="Z69" s="156"/>
      <c r="AA69" s="160"/>
    </row>
    <row r="70" customFormat="false" ht="12.8" hidden="false" customHeight="false" outlineLevel="0" collapsed="false">
      <c r="A70" s="155"/>
      <c r="B70" s="156"/>
      <c r="C70" s="156"/>
      <c r="D70" s="156"/>
      <c r="E70" s="156"/>
      <c r="F70" s="156"/>
      <c r="G70" s="156"/>
      <c r="H70" s="156"/>
      <c r="I70" s="156"/>
      <c r="J70" s="156"/>
      <c r="K70" s="166"/>
      <c r="L70" s="166"/>
      <c r="M70" s="16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  <c r="AA70" s="160"/>
    </row>
    <row r="71" customFormat="false" ht="12.8" hidden="false" customHeight="false" outlineLevel="0" collapsed="false">
      <c r="A71" s="155"/>
      <c r="B71" s="173"/>
      <c r="C71" s="170"/>
      <c r="D71" s="173"/>
      <c r="E71" s="170"/>
      <c r="F71" s="173"/>
      <c r="G71" s="170"/>
      <c r="H71" s="173" t="s">
        <v>453</v>
      </c>
      <c r="I71" s="173" t="s">
        <v>453</v>
      </c>
      <c r="J71" s="170"/>
      <c r="K71" s="173" t="s">
        <v>94</v>
      </c>
      <c r="L71" s="173" t="s">
        <v>94</v>
      </c>
      <c r="M71" s="170"/>
      <c r="N71" s="173" t="n">
        <f aca="false">$Z$6</f>
        <v>1</v>
      </c>
      <c r="O71" s="170"/>
      <c r="P71" s="173" t="s">
        <v>94</v>
      </c>
      <c r="Q71" s="173" t="s">
        <v>94</v>
      </c>
      <c r="R71" s="170"/>
      <c r="S71" s="173" t="s">
        <v>94</v>
      </c>
      <c r="T71" s="170"/>
      <c r="U71" s="173" t="s">
        <v>454</v>
      </c>
      <c r="V71" s="173" t="s">
        <v>455</v>
      </c>
      <c r="W71" s="173" t="s">
        <v>456</v>
      </c>
      <c r="X71" s="173" t="s">
        <v>457</v>
      </c>
      <c r="Y71" s="173"/>
      <c r="Z71" s="156"/>
      <c r="AA71" s="160"/>
    </row>
    <row r="72" customFormat="false" ht="12.8" hidden="false" customHeight="false" outlineLevel="0" collapsed="false">
      <c r="A72" s="155"/>
      <c r="B72" s="156"/>
      <c r="C72" s="156"/>
      <c r="D72" s="156"/>
      <c r="E72" s="156"/>
      <c r="F72" s="156"/>
      <c r="G72" s="156"/>
      <c r="H72" s="156"/>
      <c r="I72" s="156"/>
      <c r="J72" s="156"/>
      <c r="K72" s="166"/>
      <c r="L72" s="166"/>
      <c r="M72" s="16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  <c r="AA72" s="160"/>
    </row>
    <row r="73" customFormat="false" ht="12.8" hidden="false" customHeight="false" outlineLevel="0" collapsed="false">
      <c r="A73" s="155"/>
      <c r="B73" s="173"/>
      <c r="C73" s="170"/>
      <c r="D73" s="173"/>
      <c r="E73" s="170"/>
      <c r="F73" s="173"/>
      <c r="G73" s="170"/>
      <c r="H73" s="173" t="s">
        <v>453</v>
      </c>
      <c r="I73" s="173" t="s">
        <v>453</v>
      </c>
      <c r="J73" s="170"/>
      <c r="K73" s="173" t="s">
        <v>94</v>
      </c>
      <c r="L73" s="173" t="s">
        <v>94</v>
      </c>
      <c r="M73" s="170"/>
      <c r="N73" s="173" t="n">
        <f aca="false">$Z$6</f>
        <v>1</v>
      </c>
      <c r="O73" s="170"/>
      <c r="P73" s="173" t="s">
        <v>94</v>
      </c>
      <c r="Q73" s="173" t="s">
        <v>94</v>
      </c>
      <c r="R73" s="170"/>
      <c r="S73" s="173" t="s">
        <v>94</v>
      </c>
      <c r="T73" s="170"/>
      <c r="U73" s="173" t="s">
        <v>454</v>
      </c>
      <c r="V73" s="173" t="s">
        <v>455</v>
      </c>
      <c r="W73" s="173" t="s">
        <v>456</v>
      </c>
      <c r="X73" s="173" t="s">
        <v>457</v>
      </c>
      <c r="Y73" s="173"/>
      <c r="Z73" s="156"/>
      <c r="AA73" s="160"/>
    </row>
    <row r="74" customFormat="false" ht="12.8" hidden="false" customHeight="false" outlineLevel="0" collapsed="false">
      <c r="A74" s="155"/>
      <c r="B74" s="156"/>
      <c r="C74" s="156"/>
      <c r="D74" s="156"/>
      <c r="E74" s="156"/>
      <c r="F74" s="156"/>
      <c r="G74" s="156"/>
      <c r="H74" s="156"/>
      <c r="I74" s="156"/>
      <c r="J74" s="156"/>
      <c r="K74" s="166"/>
      <c r="L74" s="166"/>
      <c r="M74" s="16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  <c r="AA74" s="160"/>
    </row>
    <row r="75" customFormat="false" ht="12.8" hidden="false" customHeight="false" outlineLevel="0" collapsed="false">
      <c r="A75" s="155"/>
      <c r="B75" s="173"/>
      <c r="C75" s="170"/>
      <c r="D75" s="173"/>
      <c r="E75" s="170"/>
      <c r="F75" s="173"/>
      <c r="G75" s="170"/>
      <c r="H75" s="173" t="s">
        <v>453</v>
      </c>
      <c r="I75" s="173" t="s">
        <v>453</v>
      </c>
      <c r="J75" s="170"/>
      <c r="K75" s="173" t="s">
        <v>94</v>
      </c>
      <c r="L75" s="173" t="s">
        <v>94</v>
      </c>
      <c r="M75" s="170"/>
      <c r="N75" s="173" t="n">
        <f aca="false">$Z$6</f>
        <v>1</v>
      </c>
      <c r="O75" s="170"/>
      <c r="P75" s="173" t="s">
        <v>94</v>
      </c>
      <c r="Q75" s="173" t="s">
        <v>94</v>
      </c>
      <c r="R75" s="170"/>
      <c r="S75" s="173" t="s">
        <v>94</v>
      </c>
      <c r="T75" s="170"/>
      <c r="U75" s="173" t="s">
        <v>454</v>
      </c>
      <c r="V75" s="173" t="s">
        <v>455</v>
      </c>
      <c r="W75" s="173" t="s">
        <v>456</v>
      </c>
      <c r="X75" s="173" t="s">
        <v>457</v>
      </c>
      <c r="Y75" s="173"/>
      <c r="Z75" s="156"/>
      <c r="AA75" s="160"/>
    </row>
    <row r="76" customFormat="false" ht="12.8" hidden="false" customHeight="false" outlineLevel="0" collapsed="false">
      <c r="A76" s="155"/>
      <c r="B76" s="156"/>
      <c r="C76" s="156"/>
      <c r="D76" s="156"/>
      <c r="E76" s="156"/>
      <c r="F76" s="156"/>
      <c r="G76" s="156"/>
      <c r="H76" s="156"/>
      <c r="I76" s="156"/>
      <c r="J76" s="156"/>
      <c r="K76" s="166"/>
      <c r="L76" s="166"/>
      <c r="M76" s="16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  <c r="AA76" s="160"/>
    </row>
    <row r="77" customFormat="false" ht="12.8" hidden="false" customHeight="false" outlineLevel="0" collapsed="false">
      <c r="A77" s="155"/>
      <c r="B77" s="173"/>
      <c r="C77" s="170"/>
      <c r="D77" s="173"/>
      <c r="E77" s="170"/>
      <c r="F77" s="173"/>
      <c r="G77" s="170"/>
      <c r="H77" s="173" t="s">
        <v>453</v>
      </c>
      <c r="I77" s="173" t="s">
        <v>453</v>
      </c>
      <c r="J77" s="170"/>
      <c r="K77" s="173" t="s">
        <v>94</v>
      </c>
      <c r="L77" s="173" t="s">
        <v>94</v>
      </c>
      <c r="M77" s="170"/>
      <c r="N77" s="173" t="n">
        <f aca="false">$Z$6</f>
        <v>1</v>
      </c>
      <c r="O77" s="170"/>
      <c r="P77" s="173" t="s">
        <v>94</v>
      </c>
      <c r="Q77" s="173" t="s">
        <v>94</v>
      </c>
      <c r="R77" s="170"/>
      <c r="S77" s="173" t="s">
        <v>94</v>
      </c>
      <c r="T77" s="170"/>
      <c r="U77" s="173" t="s">
        <v>454</v>
      </c>
      <c r="V77" s="173" t="s">
        <v>455</v>
      </c>
      <c r="W77" s="173" t="s">
        <v>456</v>
      </c>
      <c r="X77" s="173" t="s">
        <v>457</v>
      </c>
      <c r="Y77" s="173"/>
      <c r="Z77" s="156"/>
      <c r="AA77" s="160"/>
    </row>
    <row r="78" customFormat="false" ht="12.8" hidden="false" customHeight="false" outlineLevel="0" collapsed="false">
      <c r="A78" s="155"/>
      <c r="B78" s="156"/>
      <c r="C78" s="156"/>
      <c r="D78" s="156"/>
      <c r="E78" s="156"/>
      <c r="F78" s="156"/>
      <c r="G78" s="156"/>
      <c r="H78" s="156"/>
      <c r="I78" s="156"/>
      <c r="J78" s="156"/>
      <c r="K78" s="166"/>
      <c r="L78" s="166"/>
      <c r="M78" s="16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60"/>
    </row>
    <row r="79" customFormat="false" ht="12.8" hidden="false" customHeight="false" outlineLevel="0" collapsed="false">
      <c r="A79" s="155"/>
      <c r="B79" s="173"/>
      <c r="C79" s="170"/>
      <c r="D79" s="173"/>
      <c r="E79" s="170"/>
      <c r="F79" s="173"/>
      <c r="G79" s="170"/>
      <c r="H79" s="173" t="s">
        <v>453</v>
      </c>
      <c r="I79" s="173" t="s">
        <v>453</v>
      </c>
      <c r="J79" s="170"/>
      <c r="K79" s="173" t="s">
        <v>94</v>
      </c>
      <c r="L79" s="173" t="s">
        <v>94</v>
      </c>
      <c r="M79" s="170"/>
      <c r="N79" s="173" t="n">
        <f aca="false">$Z$6</f>
        <v>1</v>
      </c>
      <c r="O79" s="170"/>
      <c r="P79" s="173" t="s">
        <v>94</v>
      </c>
      <c r="Q79" s="173" t="s">
        <v>94</v>
      </c>
      <c r="R79" s="170"/>
      <c r="S79" s="173" t="s">
        <v>94</v>
      </c>
      <c r="T79" s="170"/>
      <c r="U79" s="173" t="s">
        <v>454</v>
      </c>
      <c r="V79" s="173" t="s">
        <v>455</v>
      </c>
      <c r="W79" s="173" t="s">
        <v>456</v>
      </c>
      <c r="X79" s="173" t="s">
        <v>457</v>
      </c>
      <c r="Y79" s="173"/>
      <c r="Z79" s="156"/>
      <c r="AA79" s="160"/>
    </row>
    <row r="80" customFormat="false" ht="12.8" hidden="false" customHeight="false" outlineLevel="0" collapsed="false">
      <c r="A80" s="155"/>
      <c r="B80" s="156"/>
      <c r="C80" s="156"/>
      <c r="D80" s="156"/>
      <c r="E80" s="156"/>
      <c r="F80" s="156"/>
      <c r="G80" s="156"/>
      <c r="H80" s="156"/>
      <c r="I80" s="156"/>
      <c r="J80" s="156"/>
      <c r="K80" s="166"/>
      <c r="L80" s="166"/>
      <c r="M80" s="16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60"/>
    </row>
    <row r="81" customFormat="false" ht="12.8" hidden="false" customHeight="false" outlineLevel="0" collapsed="false">
      <c r="A81" s="155"/>
      <c r="B81" s="173"/>
      <c r="C81" s="170"/>
      <c r="D81" s="173"/>
      <c r="E81" s="170"/>
      <c r="F81" s="173"/>
      <c r="G81" s="170"/>
      <c r="H81" s="173" t="s">
        <v>453</v>
      </c>
      <c r="I81" s="173" t="s">
        <v>453</v>
      </c>
      <c r="J81" s="170"/>
      <c r="K81" s="173" t="s">
        <v>94</v>
      </c>
      <c r="L81" s="173" t="s">
        <v>94</v>
      </c>
      <c r="M81" s="170"/>
      <c r="N81" s="173" t="n">
        <f aca="false">$Z$6</f>
        <v>1</v>
      </c>
      <c r="O81" s="170"/>
      <c r="P81" s="173" t="s">
        <v>94</v>
      </c>
      <c r="Q81" s="173" t="s">
        <v>94</v>
      </c>
      <c r="R81" s="170"/>
      <c r="S81" s="173" t="s">
        <v>94</v>
      </c>
      <c r="T81" s="170"/>
      <c r="U81" s="173" t="s">
        <v>454</v>
      </c>
      <c r="V81" s="173" t="s">
        <v>455</v>
      </c>
      <c r="W81" s="173" t="s">
        <v>456</v>
      </c>
      <c r="X81" s="173" t="s">
        <v>457</v>
      </c>
      <c r="Y81" s="173"/>
      <c r="Z81" s="156"/>
      <c r="AA81" s="160"/>
    </row>
    <row r="82" customFormat="false" ht="12.8" hidden="false" customHeight="false" outlineLevel="0" collapsed="false">
      <c r="A82" s="155"/>
      <c r="B82" s="156"/>
      <c r="C82" s="156"/>
      <c r="D82" s="156"/>
      <c r="E82" s="156"/>
      <c r="F82" s="156"/>
      <c r="G82" s="156"/>
      <c r="H82" s="156"/>
      <c r="I82" s="156"/>
      <c r="J82" s="156"/>
      <c r="K82" s="166"/>
      <c r="L82" s="166"/>
      <c r="M82" s="16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60"/>
    </row>
    <row r="83" customFormat="false" ht="12.8" hidden="false" customHeight="false" outlineLevel="0" collapsed="false">
      <c r="A83" s="155"/>
      <c r="B83" s="173"/>
      <c r="C83" s="170"/>
      <c r="D83" s="173"/>
      <c r="E83" s="170"/>
      <c r="F83" s="173"/>
      <c r="G83" s="170"/>
      <c r="H83" s="173" t="s">
        <v>453</v>
      </c>
      <c r="I83" s="173" t="s">
        <v>453</v>
      </c>
      <c r="J83" s="170"/>
      <c r="K83" s="173" t="s">
        <v>94</v>
      </c>
      <c r="L83" s="173" t="s">
        <v>94</v>
      </c>
      <c r="M83" s="170"/>
      <c r="N83" s="173" t="n">
        <f aca="false">$Z$6</f>
        <v>1</v>
      </c>
      <c r="O83" s="170"/>
      <c r="P83" s="173" t="s">
        <v>94</v>
      </c>
      <c r="Q83" s="173" t="s">
        <v>94</v>
      </c>
      <c r="R83" s="170"/>
      <c r="S83" s="173" t="s">
        <v>94</v>
      </c>
      <c r="T83" s="170"/>
      <c r="U83" s="173" t="s">
        <v>454</v>
      </c>
      <c r="V83" s="173" t="s">
        <v>455</v>
      </c>
      <c r="W83" s="173" t="s">
        <v>456</v>
      </c>
      <c r="X83" s="173" t="s">
        <v>457</v>
      </c>
      <c r="Y83" s="173"/>
      <c r="Z83" s="156"/>
      <c r="AA83" s="160"/>
    </row>
    <row r="84" customFormat="false" ht="12.8" hidden="false" customHeight="false" outlineLevel="0" collapsed="false">
      <c r="A84" s="155"/>
      <c r="B84" s="156"/>
      <c r="C84" s="156"/>
      <c r="D84" s="156"/>
      <c r="E84" s="156"/>
      <c r="F84" s="156"/>
      <c r="G84" s="156"/>
      <c r="H84" s="156"/>
      <c r="I84" s="156"/>
      <c r="J84" s="156"/>
      <c r="K84" s="166"/>
      <c r="L84" s="166"/>
      <c r="M84" s="16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  <c r="Y84" s="156"/>
      <c r="Z84" s="156"/>
      <c r="AA84" s="160"/>
    </row>
    <row r="85" customFormat="false" ht="12.8" hidden="false" customHeight="false" outlineLevel="0" collapsed="false">
      <c r="A85" s="155"/>
      <c r="B85" s="173"/>
      <c r="C85" s="170"/>
      <c r="D85" s="173"/>
      <c r="E85" s="170"/>
      <c r="F85" s="173"/>
      <c r="G85" s="170"/>
      <c r="H85" s="173" t="s">
        <v>453</v>
      </c>
      <c r="I85" s="173" t="s">
        <v>453</v>
      </c>
      <c r="J85" s="170"/>
      <c r="K85" s="173" t="s">
        <v>94</v>
      </c>
      <c r="L85" s="173" t="s">
        <v>94</v>
      </c>
      <c r="M85" s="170"/>
      <c r="N85" s="173" t="n">
        <f aca="false">$Z$6</f>
        <v>1</v>
      </c>
      <c r="O85" s="170"/>
      <c r="P85" s="173" t="s">
        <v>94</v>
      </c>
      <c r="Q85" s="173" t="s">
        <v>94</v>
      </c>
      <c r="R85" s="170"/>
      <c r="S85" s="173" t="s">
        <v>94</v>
      </c>
      <c r="T85" s="170"/>
      <c r="U85" s="173" t="s">
        <v>454</v>
      </c>
      <c r="V85" s="173" t="s">
        <v>455</v>
      </c>
      <c r="W85" s="173" t="s">
        <v>456</v>
      </c>
      <c r="X85" s="173" t="s">
        <v>457</v>
      </c>
      <c r="Y85" s="173"/>
      <c r="Z85" s="156"/>
      <c r="AA85" s="160"/>
    </row>
    <row r="86" customFormat="false" ht="12.8" hidden="false" customHeight="false" outlineLevel="0" collapsed="false">
      <c r="A86" s="155"/>
      <c r="B86" s="156"/>
      <c r="C86" s="156"/>
      <c r="D86" s="156"/>
      <c r="E86" s="156"/>
      <c r="F86" s="156"/>
      <c r="G86" s="156"/>
      <c r="H86" s="156"/>
      <c r="I86" s="156"/>
      <c r="J86" s="156"/>
      <c r="K86" s="166"/>
      <c r="L86" s="166"/>
      <c r="M86" s="16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60"/>
    </row>
    <row r="87" customFormat="false" ht="12.8" hidden="false" customHeight="false" outlineLevel="0" collapsed="false">
      <c r="A87" s="155"/>
      <c r="B87" s="173"/>
      <c r="C87" s="170"/>
      <c r="D87" s="173"/>
      <c r="E87" s="170"/>
      <c r="F87" s="173"/>
      <c r="G87" s="170"/>
      <c r="H87" s="173" t="s">
        <v>453</v>
      </c>
      <c r="I87" s="173" t="s">
        <v>453</v>
      </c>
      <c r="J87" s="170"/>
      <c r="K87" s="173" t="s">
        <v>94</v>
      </c>
      <c r="L87" s="173" t="s">
        <v>94</v>
      </c>
      <c r="M87" s="170"/>
      <c r="N87" s="173" t="n">
        <f aca="false">$Z$6</f>
        <v>1</v>
      </c>
      <c r="O87" s="170"/>
      <c r="P87" s="173" t="s">
        <v>94</v>
      </c>
      <c r="Q87" s="173" t="s">
        <v>94</v>
      </c>
      <c r="R87" s="170"/>
      <c r="S87" s="173" t="s">
        <v>94</v>
      </c>
      <c r="T87" s="170"/>
      <c r="U87" s="173" t="s">
        <v>454</v>
      </c>
      <c r="V87" s="173" t="s">
        <v>455</v>
      </c>
      <c r="W87" s="173" t="s">
        <v>456</v>
      </c>
      <c r="X87" s="173" t="s">
        <v>457</v>
      </c>
      <c r="Y87" s="173"/>
      <c r="Z87" s="156"/>
      <c r="AA87" s="160"/>
    </row>
    <row r="88" customFormat="false" ht="12.8" hidden="false" customHeight="false" outlineLevel="0" collapsed="false">
      <c r="A88" s="155"/>
      <c r="B88" s="156"/>
      <c r="C88" s="156"/>
      <c r="D88" s="156"/>
      <c r="E88" s="156"/>
      <c r="F88" s="156"/>
      <c r="G88" s="156"/>
      <c r="H88" s="156"/>
      <c r="I88" s="156"/>
      <c r="J88" s="156"/>
      <c r="K88" s="166"/>
      <c r="L88" s="166"/>
      <c r="M88" s="16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60"/>
    </row>
    <row r="89" customFormat="false" ht="12.8" hidden="false" customHeight="false" outlineLevel="0" collapsed="false">
      <c r="A89" s="155"/>
      <c r="B89" s="173"/>
      <c r="C89" s="170"/>
      <c r="D89" s="173"/>
      <c r="E89" s="170"/>
      <c r="F89" s="173"/>
      <c r="G89" s="170"/>
      <c r="H89" s="173" t="s">
        <v>453</v>
      </c>
      <c r="I89" s="173" t="s">
        <v>453</v>
      </c>
      <c r="J89" s="170"/>
      <c r="K89" s="173" t="s">
        <v>94</v>
      </c>
      <c r="L89" s="173" t="s">
        <v>94</v>
      </c>
      <c r="M89" s="170"/>
      <c r="N89" s="173" t="n">
        <f aca="false">$Z$6</f>
        <v>1</v>
      </c>
      <c r="O89" s="170"/>
      <c r="P89" s="173" t="s">
        <v>94</v>
      </c>
      <c r="Q89" s="173" t="s">
        <v>94</v>
      </c>
      <c r="R89" s="170"/>
      <c r="S89" s="173" t="s">
        <v>94</v>
      </c>
      <c r="T89" s="170"/>
      <c r="U89" s="173" t="s">
        <v>454</v>
      </c>
      <c r="V89" s="173" t="s">
        <v>455</v>
      </c>
      <c r="W89" s="173" t="s">
        <v>456</v>
      </c>
      <c r="X89" s="173" t="s">
        <v>457</v>
      </c>
      <c r="Y89" s="173"/>
      <c r="Z89" s="156"/>
      <c r="AA89" s="160"/>
    </row>
    <row r="90" customFormat="false" ht="12.8" hidden="false" customHeight="false" outlineLevel="0" collapsed="false">
      <c r="A90" s="155"/>
      <c r="B90" s="156"/>
      <c r="C90" s="156"/>
      <c r="D90" s="156"/>
      <c r="E90" s="156"/>
      <c r="F90" s="156"/>
      <c r="G90" s="156"/>
      <c r="H90" s="156"/>
      <c r="I90" s="156"/>
      <c r="J90" s="156"/>
      <c r="K90" s="166"/>
      <c r="L90" s="166"/>
      <c r="M90" s="16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6"/>
      <c r="AA90" s="160"/>
    </row>
    <row r="91" customFormat="false" ht="12.8" hidden="false" customHeight="false" outlineLevel="0" collapsed="false">
      <c r="A91" s="155"/>
      <c r="B91" s="173"/>
      <c r="C91" s="170"/>
      <c r="D91" s="173"/>
      <c r="E91" s="170"/>
      <c r="F91" s="173"/>
      <c r="G91" s="170"/>
      <c r="H91" s="173" t="s">
        <v>453</v>
      </c>
      <c r="I91" s="173" t="s">
        <v>453</v>
      </c>
      <c r="J91" s="170"/>
      <c r="K91" s="173" t="s">
        <v>94</v>
      </c>
      <c r="L91" s="173" t="s">
        <v>94</v>
      </c>
      <c r="M91" s="170"/>
      <c r="N91" s="173" t="n">
        <f aca="false">$Z$6</f>
        <v>1</v>
      </c>
      <c r="O91" s="170"/>
      <c r="P91" s="173" t="s">
        <v>94</v>
      </c>
      <c r="Q91" s="173" t="s">
        <v>94</v>
      </c>
      <c r="R91" s="170"/>
      <c r="S91" s="173" t="s">
        <v>94</v>
      </c>
      <c r="T91" s="170"/>
      <c r="U91" s="173" t="s">
        <v>454</v>
      </c>
      <c r="V91" s="173" t="s">
        <v>455</v>
      </c>
      <c r="W91" s="173" t="s">
        <v>456</v>
      </c>
      <c r="X91" s="173" t="s">
        <v>457</v>
      </c>
      <c r="Y91" s="173"/>
      <c r="Z91" s="156"/>
      <c r="AA91" s="160"/>
    </row>
    <row r="92" customFormat="false" ht="12.8" hidden="false" customHeight="false" outlineLevel="0" collapsed="false">
      <c r="A92" s="155"/>
      <c r="B92" s="156"/>
      <c r="C92" s="156"/>
      <c r="D92" s="156"/>
      <c r="E92" s="156"/>
      <c r="F92" s="156"/>
      <c r="G92" s="156"/>
      <c r="H92" s="156"/>
      <c r="I92" s="156"/>
      <c r="J92" s="156"/>
      <c r="K92" s="166"/>
      <c r="L92" s="166"/>
      <c r="M92" s="16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60"/>
    </row>
    <row r="93" customFormat="false" ht="12.8" hidden="false" customHeight="false" outlineLevel="0" collapsed="false">
      <c r="A93" s="155"/>
      <c r="B93" s="173"/>
      <c r="C93" s="170"/>
      <c r="D93" s="173"/>
      <c r="E93" s="170"/>
      <c r="F93" s="173"/>
      <c r="G93" s="170"/>
      <c r="H93" s="173" t="s">
        <v>453</v>
      </c>
      <c r="I93" s="173" t="s">
        <v>453</v>
      </c>
      <c r="J93" s="170"/>
      <c r="K93" s="173" t="s">
        <v>94</v>
      </c>
      <c r="L93" s="173" t="s">
        <v>94</v>
      </c>
      <c r="M93" s="170"/>
      <c r="N93" s="173" t="n">
        <f aca="false">$Z$6</f>
        <v>1</v>
      </c>
      <c r="O93" s="170"/>
      <c r="P93" s="173" t="s">
        <v>94</v>
      </c>
      <c r="Q93" s="173" t="s">
        <v>94</v>
      </c>
      <c r="R93" s="170"/>
      <c r="S93" s="173" t="s">
        <v>94</v>
      </c>
      <c r="T93" s="170"/>
      <c r="U93" s="173" t="s">
        <v>454</v>
      </c>
      <c r="V93" s="173" t="s">
        <v>455</v>
      </c>
      <c r="W93" s="173" t="s">
        <v>456</v>
      </c>
      <c r="X93" s="173" t="s">
        <v>457</v>
      </c>
      <c r="Y93" s="173"/>
      <c r="Z93" s="156"/>
      <c r="AA93" s="160"/>
    </row>
    <row r="94" customFormat="false" ht="12.8" hidden="false" customHeight="false" outlineLevel="0" collapsed="false">
      <c r="A94" s="155"/>
      <c r="B94" s="156"/>
      <c r="C94" s="156"/>
      <c r="D94" s="156"/>
      <c r="E94" s="156"/>
      <c r="F94" s="156"/>
      <c r="G94" s="156"/>
      <c r="H94" s="156"/>
      <c r="I94" s="156"/>
      <c r="J94" s="156"/>
      <c r="K94" s="166"/>
      <c r="L94" s="166"/>
      <c r="M94" s="16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  <c r="AA94" s="160"/>
    </row>
    <row r="95" customFormat="false" ht="12.8" hidden="false" customHeight="false" outlineLevel="0" collapsed="false">
      <c r="A95" s="155"/>
      <c r="B95" s="173"/>
      <c r="C95" s="170"/>
      <c r="D95" s="173"/>
      <c r="E95" s="170"/>
      <c r="F95" s="173"/>
      <c r="G95" s="170"/>
      <c r="H95" s="173" t="s">
        <v>453</v>
      </c>
      <c r="I95" s="173" t="s">
        <v>453</v>
      </c>
      <c r="J95" s="170"/>
      <c r="K95" s="173" t="s">
        <v>94</v>
      </c>
      <c r="L95" s="173" t="s">
        <v>94</v>
      </c>
      <c r="M95" s="170"/>
      <c r="N95" s="173" t="n">
        <f aca="false">$Z$6</f>
        <v>1</v>
      </c>
      <c r="O95" s="170"/>
      <c r="P95" s="173" t="s">
        <v>94</v>
      </c>
      <c r="Q95" s="173" t="s">
        <v>94</v>
      </c>
      <c r="R95" s="170"/>
      <c r="S95" s="173" t="s">
        <v>94</v>
      </c>
      <c r="T95" s="170"/>
      <c r="U95" s="173" t="s">
        <v>454</v>
      </c>
      <c r="V95" s="173" t="s">
        <v>455</v>
      </c>
      <c r="W95" s="173" t="s">
        <v>456</v>
      </c>
      <c r="X95" s="173" t="s">
        <v>457</v>
      </c>
      <c r="Y95" s="173"/>
      <c r="Z95" s="156"/>
      <c r="AA95" s="160"/>
    </row>
    <row r="96" customFormat="false" ht="12.8" hidden="false" customHeight="false" outlineLevel="0" collapsed="false">
      <c r="A96" s="155"/>
      <c r="B96" s="156"/>
      <c r="C96" s="156"/>
      <c r="D96" s="156"/>
      <c r="E96" s="156"/>
      <c r="F96" s="156"/>
      <c r="G96" s="156"/>
      <c r="H96" s="156"/>
      <c r="I96" s="156"/>
      <c r="J96" s="156"/>
      <c r="K96" s="166"/>
      <c r="L96" s="166"/>
      <c r="M96" s="16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56"/>
      <c r="AA96" s="160"/>
    </row>
    <row r="97" customFormat="false" ht="12.8" hidden="false" customHeight="false" outlineLevel="0" collapsed="false">
      <c r="A97" s="155"/>
      <c r="B97" s="173"/>
      <c r="C97" s="170"/>
      <c r="D97" s="173"/>
      <c r="E97" s="170"/>
      <c r="F97" s="173"/>
      <c r="G97" s="170"/>
      <c r="H97" s="173" t="s">
        <v>453</v>
      </c>
      <c r="I97" s="173" t="s">
        <v>453</v>
      </c>
      <c r="J97" s="170"/>
      <c r="K97" s="173" t="s">
        <v>94</v>
      </c>
      <c r="L97" s="173" t="s">
        <v>94</v>
      </c>
      <c r="M97" s="170"/>
      <c r="N97" s="173" t="n">
        <f aca="false">$Z$6</f>
        <v>1</v>
      </c>
      <c r="O97" s="170"/>
      <c r="P97" s="173" t="s">
        <v>94</v>
      </c>
      <c r="Q97" s="173" t="s">
        <v>94</v>
      </c>
      <c r="R97" s="170"/>
      <c r="S97" s="173" t="s">
        <v>94</v>
      </c>
      <c r="T97" s="170"/>
      <c r="U97" s="173" t="s">
        <v>454</v>
      </c>
      <c r="V97" s="173" t="s">
        <v>455</v>
      </c>
      <c r="W97" s="173" t="s">
        <v>456</v>
      </c>
      <c r="X97" s="173" t="s">
        <v>457</v>
      </c>
      <c r="Y97" s="173"/>
      <c r="Z97" s="156"/>
      <c r="AA97" s="160"/>
    </row>
    <row r="98" customFormat="false" ht="12.8" hidden="false" customHeight="false" outlineLevel="0" collapsed="false">
      <c r="A98" s="155"/>
      <c r="B98" s="156"/>
      <c r="C98" s="156"/>
      <c r="D98" s="156"/>
      <c r="E98" s="156"/>
      <c r="F98" s="156"/>
      <c r="G98" s="156"/>
      <c r="H98" s="156"/>
      <c r="I98" s="156"/>
      <c r="J98" s="156"/>
      <c r="K98" s="166"/>
      <c r="L98" s="166"/>
      <c r="M98" s="16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  <c r="Z98" s="156"/>
      <c r="AA98" s="160"/>
    </row>
    <row r="99" customFormat="false" ht="12.8" hidden="false" customHeight="false" outlineLevel="0" collapsed="false">
      <c r="A99" s="155"/>
      <c r="B99" s="173"/>
      <c r="C99" s="170"/>
      <c r="D99" s="173"/>
      <c r="E99" s="170"/>
      <c r="F99" s="173"/>
      <c r="G99" s="170"/>
      <c r="H99" s="173" t="s">
        <v>453</v>
      </c>
      <c r="I99" s="173" t="s">
        <v>453</v>
      </c>
      <c r="J99" s="170"/>
      <c r="K99" s="173" t="s">
        <v>94</v>
      </c>
      <c r="L99" s="173" t="s">
        <v>94</v>
      </c>
      <c r="M99" s="170"/>
      <c r="N99" s="173" t="n">
        <f aca="false">$Z$6</f>
        <v>1</v>
      </c>
      <c r="O99" s="170"/>
      <c r="P99" s="173" t="s">
        <v>94</v>
      </c>
      <c r="Q99" s="173" t="s">
        <v>94</v>
      </c>
      <c r="R99" s="170"/>
      <c r="S99" s="173" t="s">
        <v>94</v>
      </c>
      <c r="T99" s="170"/>
      <c r="U99" s="173" t="s">
        <v>454</v>
      </c>
      <c r="V99" s="173" t="s">
        <v>455</v>
      </c>
      <c r="W99" s="173" t="s">
        <v>456</v>
      </c>
      <c r="X99" s="173" t="s">
        <v>457</v>
      </c>
      <c r="Y99" s="173"/>
      <c r="Z99" s="156"/>
      <c r="AA99" s="160"/>
    </row>
    <row r="100" customFormat="false" ht="12.8" hidden="false" customHeight="false" outlineLevel="0" collapsed="false">
      <c r="A100" s="155"/>
      <c r="B100" s="156"/>
      <c r="C100" s="156"/>
      <c r="D100" s="156"/>
      <c r="E100" s="156"/>
      <c r="F100" s="156"/>
      <c r="G100" s="156"/>
      <c r="H100" s="156"/>
      <c r="I100" s="156"/>
      <c r="J100" s="156"/>
      <c r="K100" s="166"/>
      <c r="L100" s="166"/>
      <c r="M100" s="16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  <c r="Y100" s="156"/>
      <c r="Z100" s="156"/>
      <c r="AA100" s="160"/>
    </row>
    <row r="101" customFormat="false" ht="12.8" hidden="false" customHeight="false" outlineLevel="0" collapsed="false">
      <c r="A101" s="155"/>
      <c r="B101" s="173"/>
      <c r="C101" s="170"/>
      <c r="D101" s="173"/>
      <c r="E101" s="170"/>
      <c r="F101" s="173"/>
      <c r="G101" s="170"/>
      <c r="H101" s="173" t="s">
        <v>453</v>
      </c>
      <c r="I101" s="173" t="s">
        <v>453</v>
      </c>
      <c r="J101" s="170"/>
      <c r="K101" s="173" t="s">
        <v>94</v>
      </c>
      <c r="L101" s="173" t="s">
        <v>94</v>
      </c>
      <c r="M101" s="170"/>
      <c r="N101" s="173" t="n">
        <f aca="false">$Z$6</f>
        <v>1</v>
      </c>
      <c r="O101" s="170"/>
      <c r="P101" s="173" t="s">
        <v>94</v>
      </c>
      <c r="Q101" s="173" t="s">
        <v>94</v>
      </c>
      <c r="R101" s="170"/>
      <c r="S101" s="173" t="s">
        <v>94</v>
      </c>
      <c r="T101" s="170"/>
      <c r="U101" s="173" t="s">
        <v>454</v>
      </c>
      <c r="V101" s="173" t="s">
        <v>455</v>
      </c>
      <c r="W101" s="173" t="s">
        <v>456</v>
      </c>
      <c r="X101" s="173" t="s">
        <v>457</v>
      </c>
      <c r="Y101" s="173"/>
      <c r="Z101" s="156"/>
      <c r="AA101" s="160"/>
    </row>
    <row r="102" customFormat="false" ht="12.8" hidden="false" customHeight="false" outlineLevel="0" collapsed="false">
      <c r="A102" s="155"/>
      <c r="B102" s="156"/>
      <c r="C102" s="156"/>
      <c r="D102" s="156"/>
      <c r="E102" s="156"/>
      <c r="F102" s="156"/>
      <c r="G102" s="156"/>
      <c r="H102" s="156"/>
      <c r="I102" s="156"/>
      <c r="J102" s="156"/>
      <c r="K102" s="166"/>
      <c r="L102" s="166"/>
      <c r="M102" s="16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56"/>
      <c r="Z102" s="156"/>
      <c r="AA102" s="160"/>
    </row>
    <row r="103" customFormat="false" ht="12.8" hidden="false" customHeight="false" outlineLevel="0" collapsed="false">
      <c r="A103" s="155"/>
      <c r="B103" s="173"/>
      <c r="C103" s="170"/>
      <c r="D103" s="173"/>
      <c r="E103" s="170"/>
      <c r="F103" s="173"/>
      <c r="G103" s="170"/>
      <c r="H103" s="173" t="s">
        <v>453</v>
      </c>
      <c r="I103" s="173" t="s">
        <v>453</v>
      </c>
      <c r="J103" s="170"/>
      <c r="K103" s="173" t="s">
        <v>94</v>
      </c>
      <c r="L103" s="173" t="s">
        <v>94</v>
      </c>
      <c r="M103" s="170"/>
      <c r="N103" s="173" t="n">
        <f aca="false">$Z$6</f>
        <v>1</v>
      </c>
      <c r="O103" s="170"/>
      <c r="P103" s="173" t="s">
        <v>94</v>
      </c>
      <c r="Q103" s="173" t="s">
        <v>94</v>
      </c>
      <c r="R103" s="170"/>
      <c r="S103" s="173" t="s">
        <v>94</v>
      </c>
      <c r="T103" s="170"/>
      <c r="U103" s="173" t="s">
        <v>454</v>
      </c>
      <c r="V103" s="173" t="s">
        <v>455</v>
      </c>
      <c r="W103" s="173" t="s">
        <v>456</v>
      </c>
      <c r="X103" s="173" t="s">
        <v>457</v>
      </c>
      <c r="Y103" s="173"/>
      <c r="Z103" s="156"/>
      <c r="AA103" s="160"/>
    </row>
    <row r="104" customFormat="false" ht="12.8" hidden="false" customHeight="false" outlineLevel="0" collapsed="false">
      <c r="A104" s="161"/>
      <c r="B104" s="162"/>
      <c r="C104" s="162"/>
      <c r="D104" s="162"/>
      <c r="E104" s="162"/>
      <c r="F104" s="162"/>
      <c r="G104" s="162"/>
      <c r="H104" s="162"/>
      <c r="I104" s="162"/>
      <c r="J104" s="162"/>
      <c r="K104" s="163"/>
      <c r="L104" s="163"/>
      <c r="M104" s="163"/>
      <c r="N104" s="162"/>
      <c r="O104" s="162"/>
      <c r="P104" s="162"/>
      <c r="Q104" s="162"/>
      <c r="R104" s="162"/>
      <c r="S104" s="162"/>
      <c r="T104" s="162"/>
      <c r="U104" s="162"/>
      <c r="V104" s="162"/>
      <c r="W104" s="162"/>
      <c r="X104" s="162"/>
      <c r="Y104" s="162"/>
      <c r="Z104" s="162"/>
      <c r="AA104" s="164"/>
    </row>
  </sheetData>
  <sheetProtection sheet="true" password="8d9c" objects="true" scenarios="true" selectLockedCells="true"/>
  <mergeCells count="8">
    <mergeCell ref="H2:O2"/>
    <mergeCell ref="B5:W5"/>
    <mergeCell ref="N6:Q6"/>
    <mergeCell ref="S6:X6"/>
    <mergeCell ref="D7:F7"/>
    <mergeCell ref="H7:I7"/>
    <mergeCell ref="S7:X7"/>
    <mergeCell ref="U8:Y8"/>
  </mergeCells>
  <conditionalFormatting sqref="A4:AA104">
    <cfRule type="expression" priority="2" aboveAverage="0" equalAverage="0" bottom="0" percent="0" rank="0" text="" dxfId="19">
      <formula>$Z$2&lt;&gt;"+"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L2" activeCellId="0" sqref="L2"/>
    </sheetView>
  </sheetViews>
  <sheetFormatPr defaultColWidth="13.5234375" defaultRowHeight="12.8" customHeight="false" zeroHeight="false" outlineLevelRow="0" outlineLevelCol="0"/>
  <cols>
    <col collapsed="false" customWidth="true" hidden="false" outlineLevel="0" max="1" min="1" style="1" width="5.1"/>
    <col collapsed="false" customWidth="true" hidden="false" outlineLevel="0" max="2" min="2" style="1" width="10.39"/>
    <col collapsed="false" customWidth="true" hidden="false" outlineLevel="0" max="3" min="3" style="1" width="15.82"/>
    <col collapsed="false" customWidth="true" hidden="false" outlineLevel="0" max="4" min="4" style="1" width="1.51"/>
    <col collapsed="false" customWidth="true" hidden="false" outlineLevel="0" max="5" min="5" style="1" width="37.71"/>
    <col collapsed="false" customWidth="true" hidden="false" outlineLevel="0" max="7" min="7" style="1" width="9.09"/>
    <col collapsed="false" customWidth="true" hidden="false" outlineLevel="0" max="9" min="9" style="1" width="9.09"/>
    <col collapsed="false" customWidth="true" hidden="false" outlineLevel="0" max="11" min="11" style="1" width="9.09"/>
    <col collapsed="false" customWidth="true" hidden="false" outlineLevel="0" max="12" min="12" style="1" width="2.42"/>
    <col collapsed="false" customWidth="true" hidden="false" outlineLevel="0" max="13" min="13" style="1" width="24.7"/>
    <col collapsed="false" customWidth="true" hidden="false" outlineLevel="0" max="14" min="14" style="1" width="4.13"/>
  </cols>
  <sheetData>
    <row r="1" customFormat="false" ht="12.8" hidden="false" customHeight="false" outlineLevel="0" collapsed="false">
      <c r="A1" s="14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"/>
      <c r="P1" s="1"/>
    </row>
    <row r="2" customFormat="false" ht="12.8" hidden="false" customHeight="false" outlineLevel="0" collapsed="false">
      <c r="A2" s="18"/>
      <c r="B2" s="12"/>
      <c r="C2" s="12"/>
      <c r="D2" s="24" t="s">
        <v>97</v>
      </c>
      <c r="E2" s="85" t="s">
        <v>458</v>
      </c>
      <c r="F2" s="85"/>
      <c r="G2" s="12"/>
      <c r="H2" s="12"/>
      <c r="I2" s="12"/>
      <c r="J2" s="12"/>
      <c r="K2" s="24" t="s">
        <v>99</v>
      </c>
      <c r="L2" s="33"/>
      <c r="M2" s="12"/>
      <c r="N2" s="22"/>
      <c r="O2" s="1"/>
      <c r="P2" s="1"/>
    </row>
    <row r="3" customFormat="false" ht="12.8" hidden="false" customHeight="false" outlineLevel="0" collapsed="false">
      <c r="A3" s="44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  <c r="O3" s="1"/>
      <c r="P3" s="1"/>
    </row>
    <row r="4" customFormat="false" ht="12.8" hidden="false" customHeight="false" outlineLevel="0" collapsed="false">
      <c r="A4" s="1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"/>
      <c r="P4" s="1"/>
    </row>
    <row r="5" customFormat="false" ht="17" hidden="false" customHeight="true" outlineLevel="0" collapsed="false">
      <c r="A5" s="18"/>
      <c r="B5" s="91" t="s">
        <v>459</v>
      </c>
      <c r="C5" s="91"/>
      <c r="D5" s="91"/>
      <c r="E5" s="91"/>
      <c r="F5" s="91"/>
      <c r="G5" s="91"/>
      <c r="H5" s="91"/>
      <c r="I5" s="91"/>
      <c r="J5" s="91"/>
      <c r="K5" s="91"/>
      <c r="L5" s="12"/>
      <c r="M5" s="12"/>
      <c r="N5" s="22"/>
      <c r="O5" s="1"/>
      <c r="P5" s="1"/>
    </row>
    <row r="6" customFormat="false" ht="12.8" hidden="false" customHeight="false" outlineLevel="0" collapsed="false">
      <c r="A6" s="18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  <c r="O6" s="1"/>
      <c r="P6" s="1"/>
    </row>
    <row r="7" customFormat="false" ht="13.4" hidden="false" customHeight="true" outlineLevel="0" collapsed="false">
      <c r="A7" s="18"/>
      <c r="B7" s="92"/>
      <c r="C7" s="93" t="s">
        <v>116</v>
      </c>
      <c r="D7" s="93"/>
      <c r="E7" s="94" t="s">
        <v>117</v>
      </c>
      <c r="F7" s="94" t="s">
        <v>118</v>
      </c>
      <c r="G7" s="94" t="s">
        <v>119</v>
      </c>
      <c r="H7" s="94" t="s">
        <v>120</v>
      </c>
      <c r="I7" s="94" t="s">
        <v>119</v>
      </c>
      <c r="J7" s="94" t="s">
        <v>121</v>
      </c>
      <c r="K7" s="94" t="s">
        <v>119</v>
      </c>
      <c r="L7" s="12"/>
      <c r="M7" s="12"/>
      <c r="N7" s="22"/>
      <c r="O7" s="1"/>
      <c r="P7" s="1"/>
    </row>
    <row r="8" customFormat="false" ht="12.8" hidden="false" customHeight="false" outlineLevel="0" collapsed="false">
      <c r="A8" s="18"/>
      <c r="B8" s="92"/>
      <c r="C8" s="93"/>
      <c r="D8" s="93"/>
      <c r="E8" s="95"/>
      <c r="F8" s="95" t="s">
        <v>124</v>
      </c>
      <c r="G8" s="95" t="s">
        <v>125</v>
      </c>
      <c r="H8" s="95" t="s">
        <v>124</v>
      </c>
      <c r="I8" s="95" t="s">
        <v>125</v>
      </c>
      <c r="J8" s="95" t="s">
        <v>124</v>
      </c>
      <c r="K8" s="95" t="s">
        <v>125</v>
      </c>
      <c r="L8" s="12"/>
      <c r="M8" s="12"/>
      <c r="N8" s="22"/>
      <c r="O8" s="1"/>
      <c r="P8" s="1"/>
    </row>
    <row r="9" customFormat="false" ht="17" hidden="false" customHeight="true" outlineLevel="0" collapsed="false">
      <c r="A9" s="18"/>
      <c r="B9" s="92" t="str">
        <f aca="false">CONCATENATE(IF(F9&lt;&gt;"",G9,0),IF(H9&lt;&gt;"",I9,0),IF(J9&lt;&gt;"",K9,0))</f>
        <v>112</v>
      </c>
      <c r="C9" s="32" t="s">
        <v>127</v>
      </c>
      <c r="D9" s="32"/>
      <c r="E9" s="174" t="s">
        <v>460</v>
      </c>
      <c r="F9" s="33" t="s">
        <v>94</v>
      </c>
      <c r="G9" s="33" t="n">
        <v>1</v>
      </c>
      <c r="H9" s="33" t="s">
        <v>94</v>
      </c>
      <c r="I9" s="33" t="n">
        <v>1</v>
      </c>
      <c r="J9" s="33" t="s">
        <v>94</v>
      </c>
      <c r="K9" s="33" t="n">
        <v>2</v>
      </c>
      <c r="L9" s="12"/>
      <c r="M9" s="12"/>
      <c r="N9" s="22"/>
      <c r="O9" s="1"/>
      <c r="P9" s="1"/>
    </row>
    <row r="10" customFormat="false" ht="17" hidden="false" customHeight="true" outlineLevel="0" collapsed="false">
      <c r="A10" s="18"/>
      <c r="B10" s="92" t="str">
        <f aca="false">CONCATENATE(IF(F10&lt;&gt;"",G10,0),IF(H10&lt;&gt;"",I10,0),IF(J10&lt;&gt;"",K10,0))</f>
        <v>112</v>
      </c>
      <c r="C10" s="32" t="s">
        <v>128</v>
      </c>
      <c r="D10" s="32"/>
      <c r="E10" s="174" t="s">
        <v>460</v>
      </c>
      <c r="F10" s="33" t="s">
        <v>94</v>
      </c>
      <c r="G10" s="33" t="n">
        <v>1</v>
      </c>
      <c r="H10" s="33" t="s">
        <v>94</v>
      </c>
      <c r="I10" s="33" t="n">
        <v>1</v>
      </c>
      <c r="J10" s="33" t="s">
        <v>94</v>
      </c>
      <c r="K10" s="33" t="n">
        <v>2</v>
      </c>
      <c r="L10" s="12"/>
      <c r="M10" s="12"/>
      <c r="N10" s="22"/>
      <c r="O10" s="1"/>
      <c r="P10" s="1"/>
    </row>
    <row r="11" customFormat="false" ht="17" hidden="false" customHeight="true" outlineLevel="0" collapsed="false">
      <c r="A11" s="18"/>
      <c r="B11" s="92" t="str">
        <f aca="false">CONCATENATE(IF(F11&lt;&gt;"",G11,0),IF(H11&lt;&gt;"",I11,0),IF(J11&lt;&gt;"",K11,0))</f>
        <v>112</v>
      </c>
      <c r="C11" s="32" t="s">
        <v>130</v>
      </c>
      <c r="D11" s="32"/>
      <c r="E11" s="174" t="s">
        <v>460</v>
      </c>
      <c r="F11" s="33" t="s">
        <v>94</v>
      </c>
      <c r="G11" s="33" t="n">
        <v>1</v>
      </c>
      <c r="H11" s="33" t="s">
        <v>94</v>
      </c>
      <c r="I11" s="33" t="n">
        <v>1</v>
      </c>
      <c r="J11" s="33" t="s">
        <v>94</v>
      </c>
      <c r="K11" s="33" t="n">
        <v>2</v>
      </c>
      <c r="L11" s="12"/>
      <c r="M11" s="12"/>
      <c r="N11" s="22"/>
      <c r="O11" s="1"/>
      <c r="P11" s="1"/>
    </row>
    <row r="12" customFormat="false" ht="17" hidden="false" customHeight="true" outlineLevel="0" collapsed="false">
      <c r="A12" s="18"/>
      <c r="B12" s="92" t="str">
        <f aca="false">CONCATENATE(IF(F12&lt;&gt;"",G12,0),IF(H12&lt;&gt;"",I12,0),IF(J12&lt;&gt;"",K12,0))</f>
        <v>112</v>
      </c>
      <c r="C12" s="32" t="s">
        <v>132</v>
      </c>
      <c r="D12" s="32"/>
      <c r="E12" s="174" t="s">
        <v>460</v>
      </c>
      <c r="F12" s="33" t="s">
        <v>94</v>
      </c>
      <c r="G12" s="33" t="n">
        <v>1</v>
      </c>
      <c r="H12" s="33" t="s">
        <v>94</v>
      </c>
      <c r="I12" s="33" t="n">
        <v>1</v>
      </c>
      <c r="J12" s="33" t="s">
        <v>94</v>
      </c>
      <c r="K12" s="33" t="n">
        <v>2</v>
      </c>
      <c r="L12" s="12"/>
      <c r="M12" s="12"/>
      <c r="N12" s="22"/>
      <c r="O12" s="1"/>
      <c r="P12" s="1"/>
    </row>
    <row r="13" customFormat="false" ht="17" hidden="false" customHeight="true" outlineLevel="0" collapsed="false">
      <c r="A13" s="18"/>
      <c r="B13" s="92" t="str">
        <f aca="false">CONCATENATE(IF(F13&lt;&gt;"",G13,0),IF(H13&lt;&gt;"",I13,0),IF(J13&lt;&gt;"",K13,0))</f>
        <v>112</v>
      </c>
      <c r="C13" s="32" t="s">
        <v>134</v>
      </c>
      <c r="D13" s="32"/>
      <c r="E13" s="174" t="s">
        <v>460</v>
      </c>
      <c r="F13" s="33" t="s">
        <v>94</v>
      </c>
      <c r="G13" s="33" t="n">
        <v>1</v>
      </c>
      <c r="H13" s="33" t="s">
        <v>94</v>
      </c>
      <c r="I13" s="33" t="n">
        <v>1</v>
      </c>
      <c r="J13" s="33" t="s">
        <v>94</v>
      </c>
      <c r="K13" s="33" t="n">
        <v>2</v>
      </c>
      <c r="L13" s="12"/>
      <c r="M13" s="12"/>
      <c r="N13" s="22"/>
      <c r="O13" s="1"/>
      <c r="P13" s="1"/>
    </row>
    <row r="14" customFormat="false" ht="17" hidden="false" customHeight="true" outlineLevel="0" collapsed="false">
      <c r="A14" s="18"/>
      <c r="B14" s="92" t="str">
        <f aca="false">CONCATENATE(IF(F14&lt;&gt;"",G14,0),IF(H14&lt;&gt;"",I14,0),IF(J14&lt;&gt;"",K14,0))</f>
        <v>112</v>
      </c>
      <c r="C14" s="32" t="s">
        <v>136</v>
      </c>
      <c r="D14" s="32"/>
      <c r="E14" s="174" t="s">
        <v>460</v>
      </c>
      <c r="F14" s="33" t="s">
        <v>94</v>
      </c>
      <c r="G14" s="33" t="n">
        <v>1</v>
      </c>
      <c r="H14" s="33" t="s">
        <v>94</v>
      </c>
      <c r="I14" s="33" t="n">
        <v>1</v>
      </c>
      <c r="J14" s="33" t="s">
        <v>94</v>
      </c>
      <c r="K14" s="33" t="n">
        <v>2</v>
      </c>
      <c r="L14" s="12"/>
      <c r="M14" s="12"/>
      <c r="N14" s="22"/>
      <c r="O14" s="1"/>
      <c r="P14" s="1"/>
    </row>
    <row r="15" customFormat="false" ht="17" hidden="false" customHeight="true" outlineLevel="0" collapsed="false">
      <c r="A15" s="18"/>
      <c r="B15" s="92" t="str">
        <f aca="false">CONCATENATE(IF(F15&lt;&gt;"",G15,0),IF(H15&lt;&gt;"",I15,0),IF(J15&lt;&gt;"",K15,0))</f>
        <v>111</v>
      </c>
      <c r="C15" s="32" t="s">
        <v>138</v>
      </c>
      <c r="D15" s="32"/>
      <c r="E15" s="174" t="s">
        <v>460</v>
      </c>
      <c r="F15" s="33" t="s">
        <v>94</v>
      </c>
      <c r="G15" s="33" t="n">
        <v>1</v>
      </c>
      <c r="H15" s="33" t="s">
        <v>94</v>
      </c>
      <c r="I15" s="33" t="n">
        <v>1</v>
      </c>
      <c r="J15" s="33" t="s">
        <v>94</v>
      </c>
      <c r="K15" s="33" t="n">
        <v>1</v>
      </c>
      <c r="L15" s="12"/>
      <c r="M15" s="12"/>
      <c r="N15" s="22"/>
      <c r="O15" s="1"/>
      <c r="P15" s="1"/>
    </row>
    <row r="16" customFormat="false" ht="17" hidden="false" customHeight="true" outlineLevel="0" collapsed="false">
      <c r="A16" s="18"/>
      <c r="B16" s="92" t="str">
        <f aca="false">CONCATENATE(IF(F16&lt;&gt;"",G16,0),IF(H16&lt;&gt;"",I16,0),IF(J16&lt;&gt;"",K16,0))</f>
        <v>111</v>
      </c>
      <c r="C16" s="32" t="s">
        <v>146</v>
      </c>
      <c r="D16" s="32"/>
      <c r="E16" s="174" t="s">
        <v>460</v>
      </c>
      <c r="F16" s="33" t="s">
        <v>94</v>
      </c>
      <c r="G16" s="33" t="n">
        <v>1</v>
      </c>
      <c r="H16" s="33" t="s">
        <v>94</v>
      </c>
      <c r="I16" s="33" t="n">
        <v>1</v>
      </c>
      <c r="J16" s="33" t="s">
        <v>94</v>
      </c>
      <c r="K16" s="33" t="n">
        <v>1</v>
      </c>
      <c r="L16" s="12"/>
      <c r="M16" s="12"/>
      <c r="N16" s="22"/>
      <c r="O16" s="1"/>
      <c r="P16" s="1"/>
    </row>
    <row r="17" customFormat="false" ht="17" hidden="false" customHeight="true" outlineLevel="0" collapsed="false">
      <c r="A17" s="18"/>
      <c r="B17" s="12"/>
      <c r="C17" s="97"/>
      <c r="D17" s="24"/>
      <c r="E17" s="40"/>
      <c r="F17" s="12"/>
      <c r="G17" s="40"/>
      <c r="H17" s="12"/>
      <c r="I17" s="40"/>
      <c r="J17" s="12"/>
      <c r="K17" s="40"/>
      <c r="L17" s="12"/>
      <c r="M17" s="12"/>
      <c r="N17" s="22"/>
      <c r="O17" s="1"/>
    </row>
    <row r="18" customFormat="false" ht="17" hidden="false" customHeight="true" outlineLevel="0" collapsed="false">
      <c r="A18" s="18"/>
      <c r="B18" s="51" t="s">
        <v>461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22"/>
      <c r="O18" s="1"/>
    </row>
    <row r="19" customFormat="false" ht="12.8" hidden="false" customHeight="false" outlineLevel="0" collapsed="false">
      <c r="A19" s="1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22"/>
      <c r="O19" s="1"/>
    </row>
    <row r="20" customFormat="false" ht="17" hidden="false" customHeight="true" outlineLevel="0" collapsed="false">
      <c r="A20" s="18"/>
      <c r="B20" s="12"/>
      <c r="C20" s="52" t="s">
        <v>69</v>
      </c>
      <c r="D20" s="53"/>
      <c r="E20" s="33" t="s">
        <v>65</v>
      </c>
      <c r="F20" s="33"/>
      <c r="G20" s="12"/>
      <c r="H20" s="56" t="str">
        <f aca="false">IF(ISNA(Рабочий!J20),"Проверьте,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поле",Рабочий!K20)</f>
        <v>  </v>
      </c>
      <c r="I20" s="56"/>
      <c r="J20" s="56"/>
      <c r="K20" s="56"/>
      <c r="L20" s="56"/>
      <c r="M20" s="56"/>
      <c r="N20" s="22"/>
      <c r="O20" s="1"/>
    </row>
    <row r="21" customFormat="false" ht="36.1" hidden="false" customHeight="true" outlineLevel="0" collapsed="false">
      <c r="A21" s="18"/>
      <c r="B21" s="12"/>
      <c r="C21" s="55"/>
      <c r="D21" s="52"/>
      <c r="E21" s="12"/>
      <c r="F21" s="12"/>
      <c r="G21" s="12"/>
      <c r="H21" s="56"/>
      <c r="I21" s="56"/>
      <c r="J21" s="56"/>
      <c r="K21" s="56"/>
      <c r="L21" s="56"/>
      <c r="M21" s="56"/>
      <c r="N21" s="22"/>
      <c r="O21" s="1"/>
    </row>
    <row r="22" customFormat="false" ht="12.8" hidden="false" customHeight="true" outlineLevel="0" collapsed="false">
      <c r="A22" s="18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22"/>
      <c r="O22" s="1"/>
    </row>
    <row r="23" customFormat="false" ht="17" hidden="false" customHeight="true" outlineLevel="0" collapsed="false">
      <c r="A23" s="18"/>
      <c r="B23" s="12"/>
      <c r="C23" s="52" t="s">
        <v>70</v>
      </c>
      <c r="D23" s="53"/>
      <c r="E23" s="33" t="s">
        <v>65</v>
      </c>
      <c r="F23" s="33"/>
      <c r="G23" s="12"/>
      <c r="H23" s="56" t="str">
        <f aca="false">IF(ISNA(Рабочий!J23),"Проверьте,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поле",Рабочий!K23)</f>
        <v>  </v>
      </c>
      <c r="I23" s="56"/>
      <c r="J23" s="56"/>
      <c r="K23" s="56"/>
      <c r="L23" s="56"/>
      <c r="M23" s="56"/>
      <c r="N23" s="22"/>
      <c r="O23" s="1"/>
    </row>
    <row r="24" customFormat="false" ht="36.1" hidden="false" customHeight="true" outlineLevel="0" collapsed="false">
      <c r="A24" s="18"/>
      <c r="B24" s="12"/>
      <c r="C24" s="55"/>
      <c r="D24" s="52"/>
      <c r="E24" s="12"/>
      <c r="F24" s="12"/>
      <c r="G24" s="12"/>
      <c r="H24" s="56"/>
      <c r="I24" s="56"/>
      <c r="J24" s="56"/>
      <c r="K24" s="56"/>
      <c r="L24" s="56"/>
      <c r="M24" s="56"/>
      <c r="N24" s="22"/>
      <c r="O24" s="1"/>
    </row>
    <row r="25" customFormat="false" ht="12.8" hidden="false" customHeight="true" outlineLevel="0" collapsed="false">
      <c r="A25" s="18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22"/>
      <c r="O25" s="1"/>
    </row>
    <row r="26" customFormat="false" ht="17" hidden="false" customHeight="true" outlineLevel="0" collapsed="false">
      <c r="A26" s="18"/>
      <c r="B26" s="12"/>
      <c r="C26" s="52" t="s">
        <v>70</v>
      </c>
      <c r="D26" s="53"/>
      <c r="E26" s="33" t="s">
        <v>65</v>
      </c>
      <c r="F26" s="33"/>
      <c r="G26" s="12"/>
      <c r="H26" s="56" t="str">
        <f aca="false">IF(ISNA(Рабочий!J26),"Проверьте,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поле",Рабочий!K26)</f>
        <v>  </v>
      </c>
      <c r="I26" s="56"/>
      <c r="J26" s="56"/>
      <c r="K26" s="56"/>
      <c r="L26" s="56"/>
      <c r="M26" s="56"/>
      <c r="N26" s="22"/>
      <c r="O26" s="1"/>
    </row>
    <row r="27" customFormat="false" ht="36.1" hidden="false" customHeight="true" outlineLevel="0" collapsed="false">
      <c r="A27" s="18"/>
      <c r="B27" s="12"/>
      <c r="C27" s="55"/>
      <c r="D27" s="52"/>
      <c r="E27" s="12"/>
      <c r="F27" s="12"/>
      <c r="G27" s="12"/>
      <c r="H27" s="56"/>
      <c r="I27" s="56"/>
      <c r="J27" s="56"/>
      <c r="K27" s="56"/>
      <c r="L27" s="56"/>
      <c r="M27" s="56"/>
      <c r="N27" s="22"/>
      <c r="O27" s="1"/>
    </row>
    <row r="28" customFormat="false" ht="12.8" hidden="false" customHeight="true" outlineLevel="0" collapsed="false">
      <c r="A28" s="18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22"/>
      <c r="O28" s="1"/>
    </row>
    <row r="29" customFormat="false" ht="17" hidden="false" customHeight="true" outlineLevel="0" collapsed="false">
      <c r="A29" s="18"/>
      <c r="B29" s="12"/>
      <c r="C29" s="52" t="s">
        <v>72</v>
      </c>
      <c r="D29" s="53"/>
      <c r="E29" s="33" t="s">
        <v>65</v>
      </c>
      <c r="F29" s="33"/>
      <c r="G29" s="12"/>
      <c r="H29" s="56" t="str">
        <f aca="false">IF(ISNA(Рабочий!J29),"Проверьте,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поле",Рабочий!K29)</f>
        <v>  </v>
      </c>
      <c r="I29" s="56"/>
      <c r="J29" s="56"/>
      <c r="K29" s="56"/>
      <c r="L29" s="56"/>
      <c r="M29" s="56"/>
      <c r="N29" s="22"/>
      <c r="O29" s="1"/>
    </row>
    <row r="30" customFormat="false" ht="36.1" hidden="false" customHeight="true" outlineLevel="0" collapsed="false">
      <c r="A30" s="18"/>
      <c r="B30" s="12"/>
      <c r="C30" s="55"/>
      <c r="D30" s="52"/>
      <c r="E30" s="12"/>
      <c r="F30" s="12"/>
      <c r="G30" s="12"/>
      <c r="H30" s="56"/>
      <c r="I30" s="56"/>
      <c r="J30" s="56"/>
      <c r="K30" s="56"/>
      <c r="L30" s="56"/>
      <c r="M30" s="56"/>
      <c r="N30" s="22"/>
      <c r="O30" s="1"/>
    </row>
    <row r="31" customFormat="false" ht="12.8" hidden="false" customHeight="true" outlineLevel="0" collapsed="false">
      <c r="A31" s="18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22"/>
      <c r="O31" s="1"/>
      <c r="P31" s="1"/>
    </row>
    <row r="32" customFormat="false" ht="12.8" hidden="false" customHeight="false" outlineLevel="0" collapsed="false">
      <c r="A32" s="18"/>
      <c r="B32" s="12"/>
      <c r="C32" s="97" t="s">
        <v>140</v>
      </c>
      <c r="D32" s="24"/>
      <c r="E32" s="40"/>
      <c r="F32" s="12"/>
      <c r="G32" s="40"/>
      <c r="H32" s="12"/>
      <c r="I32" s="40"/>
      <c r="J32" s="12"/>
      <c r="K32" s="40"/>
      <c r="L32" s="12"/>
      <c r="M32" s="12"/>
      <c r="N32" s="22"/>
      <c r="O32" s="1"/>
      <c r="P32" s="1"/>
    </row>
    <row r="33" customFormat="false" ht="24.05" hidden="false" customHeight="true" outlineLevel="0" collapsed="false">
      <c r="A33" s="18"/>
      <c r="B33" s="12"/>
      <c r="C33" s="104" t="s">
        <v>462</v>
      </c>
      <c r="D33" s="104"/>
      <c r="E33" s="104"/>
      <c r="F33" s="104"/>
      <c r="G33" s="104"/>
      <c r="H33" s="104"/>
      <c r="I33" s="104"/>
      <c r="J33" s="104"/>
      <c r="K33" s="104"/>
      <c r="L33" s="12"/>
      <c r="M33" s="12"/>
      <c r="N33" s="22"/>
      <c r="O33" s="1"/>
      <c r="P33" s="1"/>
    </row>
    <row r="34" customFormat="false" ht="12.8" hidden="false" customHeight="false" outlineLevel="0" collapsed="false">
      <c r="A34" s="18"/>
      <c r="B34" s="12"/>
      <c r="C34" s="97"/>
      <c r="D34" s="24"/>
      <c r="E34" s="40"/>
      <c r="F34" s="12"/>
      <c r="G34" s="40"/>
      <c r="H34" s="12"/>
      <c r="I34" s="40"/>
      <c r="J34" s="12"/>
      <c r="K34" s="40"/>
      <c r="L34" s="12"/>
      <c r="M34" s="12"/>
      <c r="N34" s="22"/>
      <c r="O34" s="1"/>
      <c r="P34" s="1"/>
    </row>
    <row r="35" customFormat="false" ht="12.8" hidden="false" customHeight="false" outlineLevel="0" collapsed="false">
      <c r="A35" s="18"/>
      <c r="B35" s="12"/>
      <c r="C35" s="97" t="s">
        <v>296</v>
      </c>
      <c r="D35" s="24"/>
      <c r="E35" s="40"/>
      <c r="F35" s="12"/>
      <c r="G35" s="40"/>
      <c r="H35" s="12"/>
      <c r="I35" s="40"/>
      <c r="J35" s="12"/>
      <c r="K35" s="40"/>
      <c r="L35" s="12"/>
      <c r="M35" s="12"/>
      <c r="N35" s="22"/>
      <c r="O35" s="1"/>
      <c r="P35" s="1"/>
    </row>
    <row r="36" customFormat="false" ht="12.8" hidden="false" customHeight="true" outlineLevel="0" collapsed="false">
      <c r="A36" s="18"/>
      <c r="B36" s="12"/>
      <c r="C36" s="104" t="s">
        <v>463</v>
      </c>
      <c r="D36" s="104"/>
      <c r="E36" s="104"/>
      <c r="F36" s="104"/>
      <c r="G36" s="104"/>
      <c r="H36" s="104"/>
      <c r="I36" s="104"/>
      <c r="J36" s="104"/>
      <c r="K36" s="104"/>
      <c r="L36" s="12"/>
      <c r="M36" s="12"/>
      <c r="N36" s="22"/>
      <c r="O36" s="1"/>
      <c r="P36" s="1"/>
    </row>
    <row r="37" customFormat="false" ht="12.8" hidden="false" customHeight="false" outlineLevel="0" collapsed="false">
      <c r="A37" s="18"/>
      <c r="B37" s="12"/>
      <c r="C37" s="12"/>
      <c r="D37" s="24"/>
      <c r="E37" s="12"/>
      <c r="F37" s="12"/>
      <c r="G37" s="12"/>
      <c r="H37" s="12"/>
      <c r="I37" s="12"/>
      <c r="J37" s="12"/>
      <c r="K37" s="12"/>
      <c r="L37" s="12"/>
      <c r="M37" s="12"/>
      <c r="N37" s="22"/>
      <c r="O37" s="1"/>
      <c r="P37" s="1"/>
    </row>
    <row r="38" customFormat="false" ht="12.8" hidden="false" customHeight="false" outlineLevel="0" collapsed="false">
      <c r="A38" s="18"/>
      <c r="B38" s="12"/>
      <c r="C38" s="12" t="s">
        <v>148</v>
      </c>
      <c r="D38" s="24"/>
      <c r="E38" s="12"/>
      <c r="F38" s="12"/>
      <c r="G38" s="12"/>
      <c r="H38" s="12"/>
      <c r="I38" s="12"/>
      <c r="J38" s="12"/>
      <c r="K38" s="12"/>
      <c r="L38" s="12"/>
      <c r="M38" s="12"/>
      <c r="N38" s="22"/>
      <c r="O38" s="1"/>
      <c r="P38" s="1"/>
    </row>
    <row r="39" customFormat="false" ht="24.05" hidden="false" customHeight="true" outlineLevel="0" collapsed="false">
      <c r="A39" s="18"/>
      <c r="B39" s="12"/>
      <c r="C39" s="102" t="s">
        <v>464</v>
      </c>
      <c r="D39" s="102"/>
      <c r="E39" s="102"/>
      <c r="F39" s="102"/>
      <c r="G39" s="102"/>
      <c r="H39" s="102"/>
      <c r="I39" s="102"/>
      <c r="J39" s="102"/>
      <c r="K39" s="102"/>
      <c r="L39" s="12"/>
      <c r="M39" s="12"/>
      <c r="N39" s="22"/>
      <c r="O39" s="1"/>
      <c r="P39" s="1"/>
    </row>
    <row r="40" customFormat="false" ht="12.8" hidden="false" customHeight="false" outlineLevel="0" collapsed="false">
      <c r="A40" s="44"/>
      <c r="B40" s="46"/>
      <c r="C40" s="46"/>
      <c r="D40" s="89"/>
      <c r="E40" s="90"/>
      <c r="F40" s="46"/>
      <c r="G40" s="46"/>
      <c r="H40" s="46"/>
      <c r="I40" s="46"/>
      <c r="J40" s="46"/>
      <c r="K40" s="46"/>
      <c r="L40" s="46"/>
      <c r="M40" s="46"/>
      <c r="N40" s="47"/>
      <c r="O40" s="1"/>
      <c r="P40" s="1"/>
    </row>
  </sheetData>
  <sheetProtection sheet="true" password="8d9c" objects="true" scenarios="true" selectLockedCells="true"/>
  <mergeCells count="22">
    <mergeCell ref="E2:F2"/>
    <mergeCell ref="B5:K5"/>
    <mergeCell ref="C7:D8"/>
    <mergeCell ref="C9:D9"/>
    <mergeCell ref="C10:D10"/>
    <mergeCell ref="C11:D11"/>
    <mergeCell ref="C12:D12"/>
    <mergeCell ref="C13:D13"/>
    <mergeCell ref="C14:D14"/>
    <mergeCell ref="C15:D15"/>
    <mergeCell ref="C16:D16"/>
    <mergeCell ref="E20:F20"/>
    <mergeCell ref="H20:M21"/>
    <mergeCell ref="E23:F23"/>
    <mergeCell ref="H23:M24"/>
    <mergeCell ref="E26:F26"/>
    <mergeCell ref="H26:M27"/>
    <mergeCell ref="E29:F29"/>
    <mergeCell ref="H29:M30"/>
    <mergeCell ref="C33:K33"/>
    <mergeCell ref="C36:K36"/>
    <mergeCell ref="C39:K39"/>
  </mergeCells>
  <conditionalFormatting sqref="A4:N40">
    <cfRule type="expression" priority="2" aboveAverage="0" equalAverage="0" bottom="0" percent="0" rank="0" text="" dxfId="19">
      <formula>$L$2&lt;&gt;"+"</formula>
    </cfRule>
  </conditionalFormatting>
  <conditionalFormatting sqref="E20 E23 E26 E29">
    <cfRule type="cellIs" priority="3" operator="equal" aboveAverage="0" equalAverage="0" bottom="0" percent="0" rank="0" text="" dxfId="1">
      <formula>"Фамилия Имя"</formula>
    </cfRule>
    <cfRule type="expression" priority="4" aboveAverage="0" equalAverage="0" bottom="0" percent="0" rank="0" text="" dxfId="2">
      <formula>ISNA(Рабочий!$M57)</formula>
    </cfRule>
  </conditionalFormatting>
  <conditionalFormatting sqref="H20 H23 H26 H29">
    <cfRule type="expression" priority="5" aboveAverage="0" equalAverage="0" bottom="0" percent="0" rank="0" text="" dxfId="3">
      <formula>ISNA(Рабочий!$J20)</formula>
    </cfRule>
    <cfRule type="expression" priority="6" aboveAverage="0" equalAverage="0" bottom="0" percent="0" rank="0" text="" dxfId="4">
      <formula>Рабочий!$J20&gt;1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5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L2" activeCellId="0" sqref="L2"/>
    </sheetView>
  </sheetViews>
  <sheetFormatPr defaultColWidth="13.5234375" defaultRowHeight="12.8" customHeight="false" zeroHeight="false" outlineLevelRow="0" outlineLevelCol="0"/>
  <cols>
    <col collapsed="false" customWidth="true" hidden="false" outlineLevel="0" max="1" min="1" style="1" width="5.1"/>
    <col collapsed="false" customWidth="true" hidden="false" outlineLevel="0" max="2" min="2" style="1" width="10.39"/>
    <col collapsed="false" customWidth="true" hidden="false" outlineLevel="0" max="3" min="3" style="1" width="15.82"/>
    <col collapsed="false" customWidth="true" hidden="false" outlineLevel="0" max="4" min="4" style="1" width="1.51"/>
    <col collapsed="false" customWidth="true" hidden="false" outlineLevel="0" max="5" min="5" style="1" width="37.71"/>
    <col collapsed="false" customWidth="true" hidden="false" outlineLevel="0" max="7" min="7" style="1" width="9.09"/>
    <col collapsed="false" customWidth="true" hidden="false" outlineLevel="0" max="9" min="9" style="1" width="9.09"/>
    <col collapsed="false" customWidth="true" hidden="false" outlineLevel="0" max="11" min="11" style="1" width="9.09"/>
    <col collapsed="false" customWidth="true" hidden="false" outlineLevel="0" max="12" min="12" style="1" width="2.42"/>
    <col collapsed="false" customWidth="true" hidden="false" outlineLevel="0" max="13" min="13" style="1" width="24.7"/>
    <col collapsed="false" customWidth="true" hidden="false" outlineLevel="0" max="14" min="14" style="1" width="4.13"/>
  </cols>
  <sheetData>
    <row r="1" customFormat="false" ht="12.8" hidden="false" customHeight="false" outlineLevel="0" collapsed="false">
      <c r="A1" s="14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"/>
      <c r="P1" s="1"/>
    </row>
    <row r="2" customFormat="false" ht="12.8" hidden="false" customHeight="false" outlineLevel="0" collapsed="false">
      <c r="A2" s="18"/>
      <c r="B2" s="12"/>
      <c r="C2" s="12"/>
      <c r="D2" s="24" t="s">
        <v>97</v>
      </c>
      <c r="E2" s="85" t="s">
        <v>465</v>
      </c>
      <c r="F2" s="85"/>
      <c r="G2" s="12"/>
      <c r="H2" s="12"/>
      <c r="I2" s="12"/>
      <c r="J2" s="12"/>
      <c r="K2" s="24" t="s">
        <v>99</v>
      </c>
      <c r="L2" s="33"/>
      <c r="M2" s="12"/>
      <c r="N2" s="22"/>
      <c r="O2" s="1"/>
      <c r="P2" s="1"/>
    </row>
    <row r="3" customFormat="false" ht="12.8" hidden="false" customHeight="false" outlineLevel="0" collapsed="false">
      <c r="A3" s="44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  <c r="O3" s="1"/>
      <c r="P3" s="1"/>
    </row>
    <row r="4" customFormat="false" ht="12.8" hidden="false" customHeight="false" outlineLevel="0" collapsed="false">
      <c r="A4" s="1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"/>
      <c r="P4" s="1"/>
    </row>
    <row r="5" customFormat="false" ht="17" hidden="false" customHeight="true" outlineLevel="0" collapsed="false">
      <c r="A5" s="18"/>
      <c r="B5" s="91" t="s">
        <v>459</v>
      </c>
      <c r="C5" s="91"/>
      <c r="D5" s="91"/>
      <c r="E5" s="91"/>
      <c r="F5" s="91"/>
      <c r="G5" s="91"/>
      <c r="H5" s="91"/>
      <c r="I5" s="91"/>
      <c r="J5" s="91"/>
      <c r="K5" s="91"/>
      <c r="L5" s="12"/>
      <c r="M5" s="12"/>
      <c r="N5" s="22"/>
      <c r="O5" s="1"/>
      <c r="P5" s="1"/>
    </row>
    <row r="6" customFormat="false" ht="12.8" hidden="false" customHeight="false" outlineLevel="0" collapsed="false">
      <c r="A6" s="18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  <c r="O6" s="1"/>
      <c r="P6" s="1"/>
    </row>
    <row r="7" customFormat="false" ht="13.4" hidden="false" customHeight="true" outlineLevel="0" collapsed="false">
      <c r="A7" s="18"/>
      <c r="B7" s="92"/>
      <c r="C7" s="93" t="s">
        <v>116</v>
      </c>
      <c r="D7" s="93"/>
      <c r="E7" s="94" t="s">
        <v>117</v>
      </c>
      <c r="F7" s="94" t="s">
        <v>118</v>
      </c>
      <c r="G7" s="94" t="s">
        <v>119</v>
      </c>
      <c r="H7" s="94" t="s">
        <v>120</v>
      </c>
      <c r="I7" s="94" t="s">
        <v>119</v>
      </c>
      <c r="J7" s="94" t="s">
        <v>121</v>
      </c>
      <c r="K7" s="94" t="s">
        <v>119</v>
      </c>
      <c r="L7" s="12"/>
      <c r="M7" s="12"/>
      <c r="N7" s="22"/>
      <c r="O7" s="1"/>
      <c r="P7" s="1"/>
    </row>
    <row r="8" customFormat="false" ht="12.8" hidden="false" customHeight="false" outlineLevel="0" collapsed="false">
      <c r="A8" s="18"/>
      <c r="B8" s="92"/>
      <c r="C8" s="93"/>
      <c r="D8" s="93"/>
      <c r="E8" s="95"/>
      <c r="F8" s="95" t="s">
        <v>124</v>
      </c>
      <c r="G8" s="95" t="s">
        <v>125</v>
      </c>
      <c r="H8" s="95" t="s">
        <v>124</v>
      </c>
      <c r="I8" s="95" t="s">
        <v>125</v>
      </c>
      <c r="J8" s="95" t="s">
        <v>124</v>
      </c>
      <c r="K8" s="95" t="s">
        <v>125</v>
      </c>
      <c r="L8" s="12"/>
      <c r="M8" s="12"/>
      <c r="N8" s="22"/>
      <c r="O8" s="1"/>
      <c r="P8" s="1"/>
    </row>
    <row r="9" customFormat="false" ht="17" hidden="false" customHeight="true" outlineLevel="0" collapsed="false">
      <c r="A9" s="18"/>
      <c r="B9" s="92" t="str">
        <f aca="false">CONCATENATE(IF(F9&lt;&gt;"",G9,0),IF(H9&lt;&gt;"",I9,0),IF(J9&lt;&gt;"",K9,0))</f>
        <v>111</v>
      </c>
      <c r="C9" s="32" t="s">
        <v>465</v>
      </c>
      <c r="D9" s="32"/>
      <c r="E9" s="174" t="s">
        <v>466</v>
      </c>
      <c r="F9" s="33" t="s">
        <v>94</v>
      </c>
      <c r="G9" s="33" t="n">
        <v>1</v>
      </c>
      <c r="H9" s="33" t="s">
        <v>94</v>
      </c>
      <c r="I9" s="33" t="n">
        <v>1</v>
      </c>
      <c r="J9" s="33" t="s">
        <v>94</v>
      </c>
      <c r="K9" s="33" t="n">
        <v>1</v>
      </c>
      <c r="L9" s="12"/>
      <c r="M9" s="12"/>
      <c r="N9" s="22"/>
      <c r="O9" s="1"/>
      <c r="P9" s="1"/>
    </row>
    <row r="10" customFormat="false" ht="17" hidden="false" customHeight="true" outlineLevel="0" collapsed="false">
      <c r="A10" s="18"/>
      <c r="B10" s="92" t="str">
        <f aca="false">CONCATENATE(IF(F10&lt;&gt;"",G10,0),IF(H10&lt;&gt;"",I10,0),IF(J10&lt;&gt;"",K10,0))</f>
        <v>111</v>
      </c>
      <c r="C10" s="32" t="s">
        <v>465</v>
      </c>
      <c r="D10" s="32"/>
      <c r="E10" s="174" t="s">
        <v>460</v>
      </c>
      <c r="F10" s="33" t="s">
        <v>94</v>
      </c>
      <c r="G10" s="33" t="n">
        <v>1</v>
      </c>
      <c r="H10" s="33" t="s">
        <v>94</v>
      </c>
      <c r="I10" s="33" t="n">
        <v>1</v>
      </c>
      <c r="J10" s="33" t="s">
        <v>94</v>
      </c>
      <c r="K10" s="33" t="n">
        <v>1</v>
      </c>
      <c r="L10" s="12"/>
      <c r="M10" s="12"/>
      <c r="N10" s="22"/>
      <c r="O10" s="1"/>
      <c r="P10" s="1"/>
    </row>
    <row r="11" customFormat="false" ht="17" hidden="false" customHeight="true" outlineLevel="0" collapsed="false">
      <c r="A11" s="18"/>
      <c r="B11" s="12"/>
      <c r="C11" s="97"/>
      <c r="D11" s="24"/>
      <c r="E11" s="40"/>
      <c r="F11" s="12"/>
      <c r="G11" s="40"/>
      <c r="H11" s="12"/>
      <c r="I11" s="40"/>
      <c r="J11" s="12"/>
      <c r="K11" s="40"/>
      <c r="L11" s="12"/>
      <c r="M11" s="12"/>
      <c r="N11" s="22"/>
      <c r="O11" s="1"/>
    </row>
    <row r="12" customFormat="false" ht="17" hidden="false" customHeight="true" outlineLevel="0" collapsed="false">
      <c r="A12" s="18"/>
      <c r="B12" s="51" t="s">
        <v>467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22"/>
      <c r="O12" s="1"/>
    </row>
    <row r="13" customFormat="false" ht="12.8" hidden="false" customHeight="false" outlineLevel="0" collapsed="false">
      <c r="A13" s="18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22"/>
      <c r="O13" s="1"/>
    </row>
    <row r="14" customFormat="false" ht="17" hidden="false" customHeight="true" outlineLevel="0" collapsed="false">
      <c r="A14" s="18"/>
      <c r="B14" s="12"/>
      <c r="C14" s="52" t="s">
        <v>69</v>
      </c>
      <c r="D14" s="53"/>
      <c r="E14" s="33" t="s">
        <v>65</v>
      </c>
      <c r="F14" s="33"/>
      <c r="G14" s="12"/>
      <c r="H14" s="175" t="str">
        <f aca="false">IF(ISNA(Рабочий!J30),"Проверьте,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поле",Рабочий!K30)</f>
        <v>  </v>
      </c>
      <c r="I14" s="175"/>
      <c r="J14" s="175"/>
      <c r="K14" s="175"/>
      <c r="L14" s="175"/>
      <c r="M14" s="175"/>
      <c r="N14" s="22"/>
      <c r="O14" s="1"/>
    </row>
    <row r="15" customFormat="false" ht="36.1" hidden="false" customHeight="true" outlineLevel="0" collapsed="false">
      <c r="A15" s="18"/>
      <c r="B15" s="12"/>
      <c r="C15" s="55"/>
      <c r="D15" s="52"/>
      <c r="E15" s="12"/>
      <c r="F15" s="12"/>
      <c r="G15" s="12"/>
      <c r="H15" s="175"/>
      <c r="I15" s="175"/>
      <c r="J15" s="175"/>
      <c r="K15" s="175"/>
      <c r="L15" s="175"/>
      <c r="M15" s="175"/>
      <c r="N15" s="22"/>
      <c r="O15" s="1"/>
    </row>
    <row r="16" customFormat="false" ht="12.8" hidden="false" customHeight="true" outlineLevel="0" collapsed="false">
      <c r="A16" s="18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22"/>
      <c r="O16" s="1"/>
    </row>
    <row r="17" customFormat="false" ht="17" hidden="false" customHeight="true" outlineLevel="0" collapsed="false">
      <c r="A17" s="18"/>
      <c r="B17" s="12"/>
      <c r="C17" s="52" t="s">
        <v>70</v>
      </c>
      <c r="D17" s="53"/>
      <c r="E17" s="33" t="s">
        <v>65</v>
      </c>
      <c r="F17" s="33"/>
      <c r="G17" s="12"/>
      <c r="H17" s="175" t="str">
        <f aca="false">IF(ISNA(Рабочий!J33),"Проверьте,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поле",Рабочий!K33)</f>
        <v>  </v>
      </c>
      <c r="I17" s="175"/>
      <c r="J17" s="175"/>
      <c r="K17" s="175"/>
      <c r="L17" s="175"/>
      <c r="M17" s="175"/>
      <c r="N17" s="22"/>
      <c r="O17" s="1"/>
    </row>
    <row r="18" customFormat="false" ht="36.1" hidden="false" customHeight="true" outlineLevel="0" collapsed="false">
      <c r="A18" s="18"/>
      <c r="B18" s="12"/>
      <c r="C18" s="55"/>
      <c r="D18" s="52"/>
      <c r="E18" s="12"/>
      <c r="F18" s="12"/>
      <c r="G18" s="12"/>
      <c r="H18" s="175"/>
      <c r="I18" s="175"/>
      <c r="J18" s="175"/>
      <c r="K18" s="175"/>
      <c r="L18" s="175"/>
      <c r="M18" s="175"/>
      <c r="N18" s="22"/>
      <c r="O18" s="1"/>
    </row>
    <row r="19" customFormat="false" ht="12.8" hidden="false" customHeight="true" outlineLevel="0" collapsed="false">
      <c r="A19" s="18"/>
      <c r="B19" s="12"/>
      <c r="C19" s="12"/>
      <c r="D19" s="12"/>
      <c r="E19" s="12"/>
      <c r="F19" s="12"/>
      <c r="G19" s="12"/>
      <c r="H19" s="12" t="s">
        <v>468</v>
      </c>
      <c r="I19" s="12"/>
      <c r="J19" s="12"/>
      <c r="K19" s="12"/>
      <c r="L19" s="12"/>
      <c r="M19" s="12"/>
      <c r="N19" s="22"/>
      <c r="O19" s="1"/>
    </row>
    <row r="20" customFormat="false" ht="17" hidden="false" customHeight="true" outlineLevel="0" collapsed="false">
      <c r="A20" s="18"/>
      <c r="B20" s="12"/>
      <c r="C20" s="52" t="s">
        <v>72</v>
      </c>
      <c r="D20" s="53"/>
      <c r="E20" s="33" t="s">
        <v>65</v>
      </c>
      <c r="F20" s="33"/>
      <c r="G20" s="12"/>
      <c r="H20" s="175" t="str">
        <f aca="false">IF(ISNA(Рабочий!J36),"Проверьте,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поле",Рабочий!K36)</f>
        <v>  </v>
      </c>
      <c r="I20" s="175"/>
      <c r="J20" s="175"/>
      <c r="K20" s="175"/>
      <c r="L20" s="175"/>
      <c r="M20" s="175"/>
      <c r="N20" s="22"/>
      <c r="O20" s="1"/>
    </row>
    <row r="21" customFormat="false" ht="36.1" hidden="false" customHeight="true" outlineLevel="0" collapsed="false">
      <c r="A21" s="18"/>
      <c r="B21" s="12"/>
      <c r="C21" s="55"/>
      <c r="D21" s="52"/>
      <c r="E21" s="12"/>
      <c r="F21" s="12"/>
      <c r="G21" s="12"/>
      <c r="H21" s="175"/>
      <c r="I21" s="175"/>
      <c r="J21" s="175"/>
      <c r="K21" s="175"/>
      <c r="L21" s="175"/>
      <c r="M21" s="175"/>
      <c r="N21" s="22"/>
      <c r="O21" s="1"/>
    </row>
    <row r="22" customFormat="false" ht="12.8" hidden="false" customHeight="true" outlineLevel="0" collapsed="false">
      <c r="A22" s="18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22"/>
      <c r="O22" s="1"/>
    </row>
    <row r="23" customFormat="false" ht="12.8" hidden="false" customHeight="false" outlineLevel="0" collapsed="false">
      <c r="A23" s="18"/>
      <c r="B23" s="12"/>
      <c r="C23" s="12" t="s">
        <v>148</v>
      </c>
      <c r="D23" s="24"/>
      <c r="E23" s="12"/>
      <c r="F23" s="12"/>
      <c r="G23" s="12"/>
      <c r="H23" s="12"/>
      <c r="I23" s="12"/>
      <c r="J23" s="12"/>
      <c r="K23" s="12"/>
      <c r="L23" s="12"/>
      <c r="M23" s="12"/>
      <c r="N23" s="22"/>
      <c r="O23" s="1"/>
      <c r="P23" s="1"/>
    </row>
    <row r="24" customFormat="false" ht="24.05" hidden="false" customHeight="true" outlineLevel="0" collapsed="false">
      <c r="A24" s="18"/>
      <c r="B24" s="12"/>
      <c r="C24" s="102" t="s">
        <v>469</v>
      </c>
      <c r="D24" s="102"/>
      <c r="E24" s="102"/>
      <c r="F24" s="102"/>
      <c r="G24" s="102"/>
      <c r="H24" s="102"/>
      <c r="I24" s="102"/>
      <c r="J24" s="102"/>
      <c r="K24" s="102"/>
      <c r="L24" s="12"/>
      <c r="M24" s="12"/>
      <c r="N24" s="22"/>
      <c r="O24" s="1"/>
      <c r="P24" s="1"/>
    </row>
    <row r="25" customFormat="false" ht="12.8" hidden="false" customHeight="false" outlineLevel="0" collapsed="false">
      <c r="A25" s="44"/>
      <c r="B25" s="46"/>
      <c r="C25" s="46"/>
      <c r="D25" s="89"/>
      <c r="E25" s="90"/>
      <c r="F25" s="46"/>
      <c r="G25" s="46"/>
      <c r="H25" s="46"/>
      <c r="I25" s="46"/>
      <c r="J25" s="46"/>
      <c r="K25" s="46"/>
      <c r="L25" s="46"/>
      <c r="M25" s="46"/>
      <c r="N25" s="47"/>
      <c r="O25" s="1"/>
      <c r="P25" s="1"/>
    </row>
  </sheetData>
  <sheetProtection sheet="true" password="8d9c" objects="true" scenarios="true" selectLockedCells="true"/>
  <mergeCells count="12">
    <mergeCell ref="E2:F2"/>
    <mergeCell ref="B5:K5"/>
    <mergeCell ref="C7:D8"/>
    <mergeCell ref="C9:D9"/>
    <mergeCell ref="C10:D10"/>
    <mergeCell ref="E14:F14"/>
    <mergeCell ref="H14:M15"/>
    <mergeCell ref="E17:F17"/>
    <mergeCell ref="H17:M18"/>
    <mergeCell ref="E20:F20"/>
    <mergeCell ref="H20:M21"/>
    <mergeCell ref="C24:K24"/>
  </mergeCells>
  <conditionalFormatting sqref="A4:N25">
    <cfRule type="expression" priority="2" aboveAverage="0" equalAverage="0" bottom="0" percent="0" rank="0" text="" dxfId="19">
      <formula>$L$2&lt;&gt;"+"</formula>
    </cfRule>
  </conditionalFormatting>
  <conditionalFormatting sqref="E14 E17 E20">
    <cfRule type="cellIs" priority="3" operator="equal" aboveAverage="0" equalAverage="0" bottom="0" percent="0" rank="0" text="" dxfId="1">
      <formula>"Фамилия Имя"</formula>
    </cfRule>
    <cfRule type="expression" priority="4" aboveAverage="0" equalAverage="0" bottom="0" percent="0" rank="0" text="" dxfId="2">
      <formula>ISNA(Рабочий!$M67)</formula>
    </cfRule>
  </conditionalFormatting>
  <conditionalFormatting sqref="H14 H17 H20">
    <cfRule type="expression" priority="5" aboveAverage="0" equalAverage="0" bottom="0" percent="0" rank="0" text="" dxfId="3">
      <formula>ISNA(Рабочий!$J30)</formula>
    </cfRule>
    <cfRule type="expression" priority="6" aboveAverage="0" equalAverage="0" bottom="0" percent="0" rank="0" text="" dxfId="4">
      <formula>Рабочий!$J30&gt;1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L2" activeCellId="0" sqref="L2"/>
    </sheetView>
  </sheetViews>
  <sheetFormatPr defaultColWidth="13.5234375" defaultRowHeight="12.8" customHeight="false" zeroHeight="false" outlineLevelRow="0" outlineLevelCol="0"/>
  <cols>
    <col collapsed="false" customWidth="true" hidden="false" outlineLevel="0" max="1" min="1" style="1" width="5.1"/>
    <col collapsed="false" customWidth="true" hidden="false" outlineLevel="0" max="2" min="2" style="1" width="10.39"/>
    <col collapsed="false" customWidth="true" hidden="false" outlineLevel="0" max="3" min="3" style="1" width="15.82"/>
    <col collapsed="false" customWidth="true" hidden="false" outlineLevel="0" max="4" min="4" style="1" width="1.51"/>
    <col collapsed="false" customWidth="true" hidden="false" outlineLevel="0" max="5" min="5" style="1" width="37.71"/>
    <col collapsed="false" customWidth="true" hidden="false" outlineLevel="0" max="7" min="7" style="1" width="9.09"/>
    <col collapsed="false" customWidth="true" hidden="false" outlineLevel="0" max="9" min="9" style="1" width="9.09"/>
    <col collapsed="false" customWidth="true" hidden="false" outlineLevel="0" max="11" min="11" style="1" width="9.09"/>
    <col collapsed="false" customWidth="true" hidden="false" outlineLevel="0" max="12" min="12" style="1" width="2.42"/>
    <col collapsed="false" customWidth="true" hidden="false" outlineLevel="0" max="13" min="13" style="1" width="24.7"/>
    <col collapsed="false" customWidth="true" hidden="false" outlineLevel="0" max="14" min="14" style="1" width="4.13"/>
  </cols>
  <sheetData>
    <row r="1" customFormat="false" ht="12.8" hidden="false" customHeight="false" outlineLevel="0" collapsed="false">
      <c r="A1" s="14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"/>
      <c r="P1" s="1"/>
    </row>
    <row r="2" customFormat="false" ht="12.8" hidden="false" customHeight="false" outlineLevel="0" collapsed="false">
      <c r="A2" s="18"/>
      <c r="B2" s="12"/>
      <c r="C2" s="12"/>
      <c r="D2" s="24" t="s">
        <v>97</v>
      </c>
      <c r="E2" s="85" t="s">
        <v>470</v>
      </c>
      <c r="F2" s="85"/>
      <c r="G2" s="12"/>
      <c r="H2" s="12"/>
      <c r="I2" s="12"/>
      <c r="J2" s="12"/>
      <c r="K2" s="24" t="s">
        <v>99</v>
      </c>
      <c r="L2" s="33"/>
      <c r="M2" s="12"/>
      <c r="N2" s="22"/>
      <c r="O2" s="1"/>
      <c r="P2" s="1"/>
    </row>
    <row r="3" customFormat="false" ht="12.8" hidden="false" customHeight="false" outlineLevel="0" collapsed="false">
      <c r="A3" s="44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  <c r="O3" s="1"/>
      <c r="P3" s="1"/>
    </row>
    <row r="4" customFormat="false" ht="12.8" hidden="false" customHeight="false" outlineLevel="0" collapsed="false">
      <c r="A4" s="1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"/>
      <c r="P4" s="1"/>
    </row>
    <row r="5" customFormat="false" ht="17" hidden="false" customHeight="true" outlineLevel="0" collapsed="false">
      <c r="A5" s="18"/>
      <c r="B5" s="91" t="s">
        <v>459</v>
      </c>
      <c r="C5" s="91"/>
      <c r="D5" s="91"/>
      <c r="E5" s="91"/>
      <c r="F5" s="91"/>
      <c r="G5" s="91"/>
      <c r="H5" s="91"/>
      <c r="I5" s="91"/>
      <c r="J5" s="91"/>
      <c r="K5" s="91"/>
      <c r="L5" s="12"/>
      <c r="M5" s="12"/>
      <c r="N5" s="22"/>
      <c r="O5" s="1"/>
      <c r="P5" s="1"/>
    </row>
    <row r="6" customFormat="false" ht="12.8" hidden="false" customHeight="false" outlineLevel="0" collapsed="false">
      <c r="A6" s="18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  <c r="O6" s="1"/>
      <c r="P6" s="1"/>
    </row>
    <row r="7" customFormat="false" ht="13.4" hidden="false" customHeight="true" outlineLevel="0" collapsed="false">
      <c r="A7" s="18"/>
      <c r="B7" s="92"/>
      <c r="C7" s="93" t="s">
        <v>116</v>
      </c>
      <c r="D7" s="93"/>
      <c r="E7" s="94" t="s">
        <v>117</v>
      </c>
      <c r="F7" s="176" t="s">
        <v>124</v>
      </c>
      <c r="G7" s="94" t="s">
        <v>119</v>
      </c>
      <c r="H7" s="12"/>
      <c r="I7" s="12"/>
      <c r="J7" s="12"/>
      <c r="K7" s="12"/>
      <c r="L7" s="12"/>
      <c r="M7" s="12"/>
      <c r="N7" s="22"/>
      <c r="O7" s="1"/>
      <c r="P7" s="1"/>
    </row>
    <row r="8" customFormat="false" ht="12.8" hidden="false" customHeight="false" outlineLevel="0" collapsed="false">
      <c r="A8" s="18"/>
      <c r="B8" s="92"/>
      <c r="C8" s="93"/>
      <c r="D8" s="93"/>
      <c r="E8" s="95"/>
      <c r="F8" s="176"/>
      <c r="G8" s="95" t="s">
        <v>125</v>
      </c>
      <c r="H8" s="12"/>
      <c r="I8" s="12"/>
      <c r="J8" s="12"/>
      <c r="K8" s="12"/>
      <c r="L8" s="12"/>
      <c r="M8" s="12"/>
      <c r="N8" s="22"/>
      <c r="O8" s="1"/>
      <c r="P8" s="1"/>
    </row>
    <row r="9" customFormat="false" ht="17" hidden="false" customHeight="true" outlineLevel="0" collapsed="false">
      <c r="A9" s="18"/>
      <c r="B9" s="92" t="str">
        <f aca="false">CONCATENATE(IF(F9&lt;&gt;"",G9,0),"00")</f>
        <v>000</v>
      </c>
      <c r="C9" s="25" t="s">
        <v>471</v>
      </c>
      <c r="D9" s="25"/>
      <c r="E9" s="33"/>
      <c r="F9" s="33"/>
      <c r="G9" s="33" t="n">
        <v>1</v>
      </c>
      <c r="H9" s="12"/>
      <c r="I9" s="12"/>
      <c r="J9" s="12"/>
      <c r="K9" s="12"/>
      <c r="L9" s="12"/>
      <c r="M9" s="12"/>
      <c r="N9" s="22"/>
      <c r="O9" s="1"/>
      <c r="P9" s="1"/>
    </row>
    <row r="10" customFormat="false" ht="17" hidden="false" customHeight="true" outlineLevel="0" collapsed="false">
      <c r="A10" s="18"/>
      <c r="B10" s="92" t="str">
        <f aca="false">CONCATENATE(IF(F10&lt;&gt;"",G10,0),"00")</f>
        <v>000</v>
      </c>
      <c r="C10" s="25" t="s">
        <v>472</v>
      </c>
      <c r="D10" s="25"/>
      <c r="E10" s="33"/>
      <c r="F10" s="33"/>
      <c r="G10" s="33" t="n">
        <v>1</v>
      </c>
      <c r="H10" s="12"/>
      <c r="I10" s="12"/>
      <c r="J10" s="12"/>
      <c r="K10" s="12"/>
      <c r="L10" s="12"/>
      <c r="M10" s="12"/>
      <c r="N10" s="22"/>
      <c r="O10" s="1"/>
      <c r="P10" s="1"/>
    </row>
    <row r="11" customFormat="false" ht="17" hidden="false" customHeight="true" outlineLevel="0" collapsed="false">
      <c r="A11" s="18"/>
      <c r="B11" s="92" t="str">
        <f aca="false">CONCATENATE(IF(F11&lt;&gt;"",G11,0),"00")</f>
        <v>000</v>
      </c>
      <c r="C11" s="25" t="s">
        <v>194</v>
      </c>
      <c r="D11" s="25"/>
      <c r="E11" s="33"/>
      <c r="F11" s="33"/>
      <c r="G11" s="33" t="n">
        <v>1</v>
      </c>
      <c r="H11" s="12"/>
      <c r="I11" s="12"/>
      <c r="J11" s="12"/>
      <c r="K11" s="12"/>
      <c r="L11" s="12"/>
      <c r="M11" s="12"/>
      <c r="N11" s="22"/>
      <c r="O11" s="1"/>
      <c r="P11" s="1"/>
    </row>
    <row r="12" customFormat="false" ht="17" hidden="false" customHeight="true" outlineLevel="0" collapsed="false">
      <c r="A12" s="18"/>
      <c r="B12" s="92" t="str">
        <f aca="false">CONCATENATE(IF(F12&lt;&gt;"",G12,0),"00")</f>
        <v>000</v>
      </c>
      <c r="C12" s="25" t="s">
        <v>138</v>
      </c>
      <c r="D12" s="25"/>
      <c r="E12" s="33"/>
      <c r="F12" s="33"/>
      <c r="G12" s="33" t="n">
        <v>1</v>
      </c>
      <c r="H12" s="12"/>
      <c r="I12" s="12"/>
      <c r="J12" s="12"/>
      <c r="K12" s="12"/>
      <c r="L12" s="12"/>
      <c r="M12" s="12"/>
      <c r="N12" s="22"/>
      <c r="O12" s="1"/>
      <c r="P12" s="1"/>
    </row>
    <row r="13" customFormat="false" ht="17" hidden="false" customHeight="true" outlineLevel="0" collapsed="false">
      <c r="A13" s="18"/>
      <c r="B13" s="92" t="str">
        <f aca="false">CONCATENATE(IF(F13&lt;&gt;"",G13,0),"00")</f>
        <v>000</v>
      </c>
      <c r="C13" s="25" t="s">
        <v>465</v>
      </c>
      <c r="D13" s="25"/>
      <c r="E13" s="33"/>
      <c r="F13" s="33"/>
      <c r="G13" s="33" t="n">
        <v>1</v>
      </c>
      <c r="H13" s="12"/>
      <c r="I13" s="12"/>
      <c r="J13" s="12"/>
      <c r="K13" s="12"/>
      <c r="L13" s="12"/>
      <c r="M13" s="12"/>
      <c r="N13" s="22"/>
      <c r="O13" s="1"/>
      <c r="P13" s="1"/>
    </row>
    <row r="14" customFormat="false" ht="17" hidden="false" customHeight="true" outlineLevel="0" collapsed="false">
      <c r="A14" s="18"/>
      <c r="B14" s="92" t="str">
        <f aca="false">CONCATENATE(IF(F14&lt;&gt;"",G14,0),"00")</f>
        <v>000</v>
      </c>
      <c r="C14" s="25"/>
      <c r="D14" s="25"/>
      <c r="E14" s="33"/>
      <c r="F14" s="33"/>
      <c r="G14" s="33" t="n">
        <v>1</v>
      </c>
      <c r="H14" s="12"/>
      <c r="I14" s="12"/>
      <c r="J14" s="12"/>
      <c r="K14" s="12"/>
      <c r="L14" s="12"/>
      <c r="M14" s="12"/>
      <c r="N14" s="22"/>
      <c r="O14" s="1"/>
      <c r="P14" s="1"/>
    </row>
    <row r="15" customFormat="false" ht="17" hidden="false" customHeight="true" outlineLevel="0" collapsed="false">
      <c r="A15" s="18"/>
      <c r="B15" s="92" t="str">
        <f aca="false">CONCATENATE(IF(F15&lt;&gt;"",G15,0),"00")</f>
        <v>000</v>
      </c>
      <c r="C15" s="25"/>
      <c r="D15" s="25"/>
      <c r="E15" s="33"/>
      <c r="F15" s="33"/>
      <c r="G15" s="33" t="n">
        <v>1</v>
      </c>
      <c r="H15" s="12"/>
      <c r="I15" s="12"/>
      <c r="J15" s="12"/>
      <c r="K15" s="12"/>
      <c r="L15" s="12"/>
      <c r="M15" s="12"/>
      <c r="N15" s="22"/>
      <c r="O15" s="1"/>
      <c r="P15" s="1"/>
    </row>
    <row r="16" customFormat="false" ht="17" hidden="false" customHeight="true" outlineLevel="0" collapsed="false">
      <c r="A16" s="18"/>
      <c r="B16" s="92" t="str">
        <f aca="false">CONCATENATE(IF(F16&lt;&gt;"",G16,0),"00")</f>
        <v>000</v>
      </c>
      <c r="C16" s="25"/>
      <c r="D16" s="25"/>
      <c r="E16" s="33"/>
      <c r="F16" s="33"/>
      <c r="G16" s="33" t="n">
        <v>1</v>
      </c>
      <c r="H16" s="12"/>
      <c r="I16" s="12"/>
      <c r="J16" s="12"/>
      <c r="K16" s="12"/>
      <c r="L16" s="12"/>
      <c r="M16" s="12"/>
      <c r="N16" s="22"/>
      <c r="O16" s="1"/>
      <c r="P16" s="1"/>
    </row>
    <row r="17" customFormat="false" ht="17" hidden="false" customHeight="true" outlineLevel="0" collapsed="false">
      <c r="A17" s="18"/>
      <c r="B17" s="12"/>
      <c r="C17" s="97"/>
      <c r="D17" s="24"/>
      <c r="E17" s="40"/>
      <c r="F17" s="12"/>
      <c r="G17" s="40"/>
      <c r="H17" s="12"/>
      <c r="I17" s="40"/>
      <c r="J17" s="12"/>
      <c r="K17" s="40"/>
      <c r="L17" s="12"/>
      <c r="M17" s="12"/>
      <c r="N17" s="22"/>
      <c r="O17" s="1"/>
    </row>
    <row r="18" customFormat="false" ht="17" hidden="false" customHeight="true" outlineLevel="0" collapsed="false">
      <c r="A18" s="18"/>
      <c r="B18" s="51" t="s">
        <v>473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22"/>
      <c r="O18" s="1"/>
    </row>
    <row r="19" customFormat="false" ht="12.8" hidden="false" customHeight="false" outlineLevel="0" collapsed="false">
      <c r="A19" s="1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22"/>
      <c r="O19" s="1"/>
    </row>
    <row r="20" customFormat="false" ht="17" hidden="false" customHeight="true" outlineLevel="0" collapsed="false">
      <c r="A20" s="18"/>
      <c r="B20" s="12"/>
      <c r="C20" s="52" t="s">
        <v>69</v>
      </c>
      <c r="D20" s="53"/>
      <c r="E20" s="33" t="s">
        <v>65</v>
      </c>
      <c r="F20" s="33"/>
      <c r="G20" s="12"/>
      <c r="H20" s="56" t="str">
        <f aca="false">IF(ISNA(Рабочий!M57),"Проверьте,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поле",Рабочий!N57)</f>
        <v>М-категория</v>
      </c>
      <c r="I20" s="56"/>
      <c r="J20" s="56"/>
      <c r="K20" s="56"/>
      <c r="L20" s="56"/>
      <c r="M20" s="56"/>
      <c r="N20" s="22"/>
      <c r="O20" s="1"/>
    </row>
    <row r="21" customFormat="false" ht="36.1" hidden="false" customHeight="true" outlineLevel="0" collapsed="false">
      <c r="A21" s="18"/>
      <c r="B21" s="12"/>
      <c r="C21" s="55"/>
      <c r="D21" s="52"/>
      <c r="E21" s="12"/>
      <c r="F21" s="12"/>
      <c r="G21" s="12"/>
      <c r="H21" s="56"/>
      <c r="I21" s="56"/>
      <c r="J21" s="56"/>
      <c r="K21" s="56"/>
      <c r="L21" s="56"/>
      <c r="M21" s="56"/>
      <c r="N21" s="22"/>
      <c r="O21" s="1"/>
    </row>
    <row r="22" customFormat="false" ht="12.8" hidden="false" customHeight="true" outlineLevel="0" collapsed="false">
      <c r="A22" s="18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22"/>
      <c r="O22" s="1"/>
    </row>
    <row r="23" customFormat="false" ht="17" hidden="false" customHeight="true" outlineLevel="0" collapsed="false">
      <c r="A23" s="18"/>
      <c r="B23" s="12"/>
      <c r="C23" s="52" t="s">
        <v>70</v>
      </c>
      <c r="D23" s="53"/>
      <c r="E23" s="33" t="s">
        <v>65</v>
      </c>
      <c r="F23" s="33"/>
      <c r="G23" s="12"/>
      <c r="H23" s="56" t="str">
        <f aca="false">IF(ISNA(Рабочий!M60),"Проверьте,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поле",Рабочий!N60)</f>
        <v>М-категория</v>
      </c>
      <c r="I23" s="56"/>
      <c r="J23" s="56"/>
      <c r="K23" s="56"/>
      <c r="L23" s="56"/>
      <c r="M23" s="56"/>
      <c r="N23" s="22"/>
      <c r="O23" s="1"/>
    </row>
    <row r="24" customFormat="false" ht="36.1" hidden="false" customHeight="true" outlineLevel="0" collapsed="false">
      <c r="A24" s="18"/>
      <c r="B24" s="12"/>
      <c r="C24" s="55"/>
      <c r="D24" s="52"/>
      <c r="E24" s="12"/>
      <c r="F24" s="12"/>
      <c r="G24" s="12"/>
      <c r="H24" s="56"/>
      <c r="I24" s="56"/>
      <c r="J24" s="56"/>
      <c r="K24" s="56"/>
      <c r="L24" s="56"/>
      <c r="M24" s="56"/>
      <c r="N24" s="22"/>
      <c r="O24" s="1"/>
    </row>
    <row r="25" customFormat="false" ht="12.8" hidden="false" customHeight="true" outlineLevel="0" collapsed="false">
      <c r="A25" s="18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22"/>
      <c r="O25" s="1"/>
    </row>
    <row r="26" customFormat="false" ht="17" hidden="false" customHeight="true" outlineLevel="0" collapsed="false">
      <c r="A26" s="18"/>
      <c r="B26" s="12"/>
      <c r="C26" s="52" t="s">
        <v>70</v>
      </c>
      <c r="D26" s="53"/>
      <c r="E26" s="33" t="s">
        <v>65</v>
      </c>
      <c r="F26" s="33"/>
      <c r="G26" s="12"/>
      <c r="H26" s="56" t="str">
        <f aca="false">IF(ISNA(Рабочий!M63),"Проверьте,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поле",Рабочий!N63)</f>
        <v>М-категория</v>
      </c>
      <c r="I26" s="56"/>
      <c r="J26" s="56"/>
      <c r="K26" s="56"/>
      <c r="L26" s="56"/>
      <c r="M26" s="56"/>
      <c r="N26" s="22"/>
      <c r="O26" s="1"/>
    </row>
    <row r="27" customFormat="false" ht="36.1" hidden="false" customHeight="true" outlineLevel="0" collapsed="false">
      <c r="A27" s="18"/>
      <c r="B27" s="12"/>
      <c r="C27" s="55"/>
      <c r="D27" s="52"/>
      <c r="E27" s="12"/>
      <c r="F27" s="12"/>
      <c r="G27" s="12"/>
      <c r="H27" s="56"/>
      <c r="I27" s="56"/>
      <c r="J27" s="56"/>
      <c r="K27" s="56"/>
      <c r="L27" s="56"/>
      <c r="M27" s="56"/>
      <c r="N27" s="22"/>
      <c r="O27" s="1"/>
    </row>
    <row r="28" customFormat="false" ht="12.8" hidden="false" customHeight="true" outlineLevel="0" collapsed="false">
      <c r="A28" s="18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22"/>
      <c r="O28" s="1"/>
    </row>
    <row r="29" customFormat="false" ht="17" hidden="false" customHeight="true" outlineLevel="0" collapsed="false">
      <c r="A29" s="18"/>
      <c r="B29" s="12"/>
      <c r="C29" s="52" t="s">
        <v>72</v>
      </c>
      <c r="D29" s="53"/>
      <c r="E29" s="33" t="s">
        <v>65</v>
      </c>
      <c r="F29" s="33"/>
      <c r="G29" s="12"/>
      <c r="H29" s="56" t="str">
        <f aca="false">IF(ISNA(Рабочий!M66),"Проверьте,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поле",Рабочий!N66)</f>
        <v>М-категория</v>
      </c>
      <c r="I29" s="56"/>
      <c r="J29" s="56"/>
      <c r="K29" s="56"/>
      <c r="L29" s="56"/>
      <c r="M29" s="56"/>
      <c r="N29" s="22"/>
      <c r="O29" s="1"/>
    </row>
    <row r="30" customFormat="false" ht="36.1" hidden="false" customHeight="true" outlineLevel="0" collapsed="false">
      <c r="A30" s="18"/>
      <c r="B30" s="12"/>
      <c r="C30" s="55"/>
      <c r="D30" s="52"/>
      <c r="E30" s="12"/>
      <c r="F30" s="12"/>
      <c r="G30" s="12"/>
      <c r="H30" s="56"/>
      <c r="I30" s="56"/>
      <c r="J30" s="56"/>
      <c r="K30" s="56"/>
      <c r="L30" s="56"/>
      <c r="M30" s="56"/>
      <c r="N30" s="22"/>
      <c r="O30" s="1"/>
    </row>
    <row r="31" customFormat="false" ht="12.8" hidden="false" customHeight="true" outlineLevel="0" collapsed="false">
      <c r="A31" s="18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22"/>
      <c r="O31" s="1"/>
      <c r="P31" s="1"/>
    </row>
    <row r="32" customFormat="false" ht="12.8" hidden="true" customHeight="false" outlineLevel="0" collapsed="false">
      <c r="A32" s="18"/>
      <c r="B32" s="12"/>
      <c r="C32" s="97" t="s">
        <v>319</v>
      </c>
      <c r="D32" s="24"/>
      <c r="E32" s="40"/>
      <c r="F32" s="12"/>
      <c r="G32" s="40"/>
      <c r="H32" s="12"/>
      <c r="I32" s="40"/>
      <c r="J32" s="12"/>
      <c r="K32" s="40"/>
      <c r="L32" s="12"/>
      <c r="M32" s="12"/>
      <c r="N32" s="22"/>
      <c r="O32" s="1"/>
      <c r="P32" s="1"/>
    </row>
    <row r="33" customFormat="false" ht="24.05" hidden="true" customHeight="true" outlineLevel="0" collapsed="false">
      <c r="A33" s="18"/>
      <c r="B33" s="12"/>
      <c r="C33" s="104" t="s">
        <v>474</v>
      </c>
      <c r="D33" s="104"/>
      <c r="E33" s="104"/>
      <c r="F33" s="104"/>
      <c r="G33" s="104"/>
      <c r="H33" s="104"/>
      <c r="I33" s="104"/>
      <c r="J33" s="104"/>
      <c r="K33" s="104"/>
      <c r="L33" s="12"/>
      <c r="M33" s="12"/>
      <c r="N33" s="22"/>
      <c r="O33" s="1"/>
      <c r="P33" s="1"/>
    </row>
    <row r="34" customFormat="false" ht="12.8" hidden="true" customHeight="false" outlineLevel="0" collapsed="false">
      <c r="A34" s="18"/>
      <c r="B34" s="12"/>
      <c r="C34" s="97"/>
      <c r="D34" s="24"/>
      <c r="E34" s="40"/>
      <c r="F34" s="12"/>
      <c r="G34" s="40"/>
      <c r="H34" s="12"/>
      <c r="I34" s="40"/>
      <c r="J34" s="12"/>
      <c r="K34" s="40"/>
      <c r="L34" s="12"/>
      <c r="M34" s="12"/>
      <c r="N34" s="22"/>
      <c r="O34" s="1"/>
      <c r="P34" s="1"/>
    </row>
    <row r="35" customFormat="false" ht="12.8" hidden="true" customHeight="false" outlineLevel="0" collapsed="false">
      <c r="A35" s="18"/>
      <c r="B35" s="12"/>
      <c r="C35" s="97" t="s">
        <v>296</v>
      </c>
      <c r="D35" s="24"/>
      <c r="E35" s="40"/>
      <c r="F35" s="12"/>
      <c r="G35" s="40"/>
      <c r="H35" s="12"/>
      <c r="I35" s="40"/>
      <c r="J35" s="12"/>
      <c r="K35" s="40"/>
      <c r="L35" s="12"/>
      <c r="M35" s="12"/>
      <c r="N35" s="22"/>
      <c r="O35" s="1"/>
      <c r="P35" s="1"/>
    </row>
    <row r="36" customFormat="false" ht="12.8" hidden="true" customHeight="true" outlineLevel="0" collapsed="false">
      <c r="A36" s="18"/>
      <c r="B36" s="12"/>
      <c r="C36" s="104" t="s">
        <v>475</v>
      </c>
      <c r="D36" s="104"/>
      <c r="E36" s="104"/>
      <c r="F36" s="104"/>
      <c r="G36" s="104"/>
      <c r="H36" s="104"/>
      <c r="I36" s="104"/>
      <c r="J36" s="104"/>
      <c r="K36" s="104"/>
      <c r="L36" s="12"/>
      <c r="M36" s="12"/>
      <c r="N36" s="22"/>
      <c r="O36" s="1"/>
      <c r="P36" s="1"/>
    </row>
    <row r="37" customFormat="false" ht="12.8" hidden="true" customHeight="false" outlineLevel="0" collapsed="false">
      <c r="A37" s="18"/>
      <c r="B37" s="12"/>
      <c r="C37" s="12"/>
      <c r="D37" s="24"/>
      <c r="E37" s="12"/>
      <c r="F37" s="12"/>
      <c r="G37" s="12"/>
      <c r="H37" s="12"/>
      <c r="I37" s="12"/>
      <c r="J37" s="12"/>
      <c r="K37" s="12"/>
      <c r="L37" s="12"/>
      <c r="M37" s="12"/>
      <c r="N37" s="22"/>
      <c r="O37" s="1"/>
      <c r="P37" s="1"/>
    </row>
    <row r="38" customFormat="false" ht="12.8" hidden="true" customHeight="false" outlineLevel="0" collapsed="false">
      <c r="A38" s="18"/>
      <c r="B38" s="12"/>
      <c r="C38" s="12" t="s">
        <v>148</v>
      </c>
      <c r="D38" s="24"/>
      <c r="E38" s="12"/>
      <c r="F38" s="12"/>
      <c r="G38" s="12"/>
      <c r="H38" s="12"/>
      <c r="I38" s="12"/>
      <c r="J38" s="12"/>
      <c r="K38" s="12"/>
      <c r="L38" s="12"/>
      <c r="M38" s="12"/>
      <c r="N38" s="22"/>
      <c r="O38" s="1"/>
      <c r="P38" s="1"/>
    </row>
    <row r="39" customFormat="false" ht="24.05" hidden="true" customHeight="true" outlineLevel="0" collapsed="false">
      <c r="A39" s="18"/>
      <c r="B39" s="12"/>
      <c r="C39" s="102" t="s">
        <v>476</v>
      </c>
      <c r="D39" s="102"/>
      <c r="E39" s="102"/>
      <c r="F39" s="102"/>
      <c r="G39" s="102"/>
      <c r="H39" s="102"/>
      <c r="I39" s="102"/>
      <c r="J39" s="102"/>
      <c r="K39" s="102"/>
      <c r="L39" s="12"/>
      <c r="M39" s="12"/>
      <c r="N39" s="22"/>
      <c r="O39" s="1"/>
      <c r="P39" s="1"/>
    </row>
    <row r="40" customFormat="false" ht="12.8" hidden="false" customHeight="false" outlineLevel="0" collapsed="false">
      <c r="A40" s="44"/>
      <c r="B40" s="46"/>
      <c r="C40" s="46"/>
      <c r="D40" s="89"/>
      <c r="E40" s="90"/>
      <c r="F40" s="46"/>
      <c r="G40" s="46"/>
      <c r="H40" s="46"/>
      <c r="I40" s="46"/>
      <c r="J40" s="46"/>
      <c r="K40" s="46"/>
      <c r="L40" s="46"/>
      <c r="M40" s="46"/>
      <c r="N40" s="47"/>
      <c r="O40" s="1"/>
      <c r="P40" s="1"/>
    </row>
  </sheetData>
  <sheetProtection sheet="true" password="8d9c" objects="true" scenarios="true" selectLockedCells="true"/>
  <mergeCells count="23">
    <mergeCell ref="E2:F2"/>
    <mergeCell ref="B5:K5"/>
    <mergeCell ref="C7:D8"/>
    <mergeCell ref="F7:F8"/>
    <mergeCell ref="C9:D9"/>
    <mergeCell ref="C10:D10"/>
    <mergeCell ref="C11:D11"/>
    <mergeCell ref="C12:D12"/>
    <mergeCell ref="C13:D13"/>
    <mergeCell ref="C14:D14"/>
    <mergeCell ref="C15:D15"/>
    <mergeCell ref="C16:D16"/>
    <mergeCell ref="E20:F20"/>
    <mergeCell ref="H20:M21"/>
    <mergeCell ref="E23:F23"/>
    <mergeCell ref="H23:M24"/>
    <mergeCell ref="E26:F26"/>
    <mergeCell ref="H26:M27"/>
    <mergeCell ref="E29:F29"/>
    <mergeCell ref="H29:M30"/>
    <mergeCell ref="C33:K33"/>
    <mergeCell ref="C36:K36"/>
    <mergeCell ref="C39:K39"/>
  </mergeCells>
  <conditionalFormatting sqref="A4:N40">
    <cfRule type="expression" priority="2" aboveAverage="0" equalAverage="0" bottom="0" percent="0" rank="0" text="" dxfId="19">
      <formula>$L$2&lt;&gt;"+"</formula>
    </cfRule>
  </conditionalFormatting>
  <conditionalFormatting sqref="E20 E23 E26 E29">
    <cfRule type="cellIs" priority="3" operator="equal" aboveAverage="0" equalAverage="0" bottom="0" percent="0" rank="0" text="" dxfId="1">
      <formula>"Фамилия Имя"</formula>
    </cfRule>
    <cfRule type="expression" priority="4" aboveAverage="0" equalAverage="0" bottom="0" percent="0" rank="0" text="" dxfId="2">
      <formula>ISNA('Программа 2 день'!$J20)</formula>
    </cfRule>
  </conditionalFormatting>
  <conditionalFormatting sqref="H20 H23 H26 H29">
    <cfRule type="expression" priority="5" aboveAverage="0" equalAverage="0" bottom="0" percent="0" rank="0" text="" dxfId="3">
      <formula>ISNA('Программа 2 день'!$J20)</formula>
    </cfRule>
    <cfRule type="expression" priority="6" aboveAverage="0" equalAverage="0" bottom="0" percent="0" rank="0" text="" dxfId="4">
      <formula>'Программа 2 день'!$J20&gt;1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L2" activeCellId="0" sqref="L2"/>
    </sheetView>
  </sheetViews>
  <sheetFormatPr defaultColWidth="13.5234375" defaultRowHeight="12.8" customHeight="false" zeroHeight="false" outlineLevelRow="0" outlineLevelCol="0"/>
  <cols>
    <col collapsed="false" customWidth="true" hidden="false" outlineLevel="0" max="1" min="1" style="1" width="5.1"/>
    <col collapsed="false" customWidth="true" hidden="false" outlineLevel="0" max="2" min="2" style="1" width="10.39"/>
    <col collapsed="false" customWidth="true" hidden="false" outlineLevel="0" max="3" min="3" style="1" width="15.82"/>
    <col collapsed="false" customWidth="true" hidden="false" outlineLevel="0" max="4" min="4" style="1" width="1.51"/>
    <col collapsed="false" customWidth="true" hidden="false" outlineLevel="0" max="5" min="5" style="1" width="37.71"/>
    <col collapsed="false" customWidth="true" hidden="false" outlineLevel="0" max="7" min="7" style="1" width="9.09"/>
    <col collapsed="false" customWidth="true" hidden="false" outlineLevel="0" max="9" min="9" style="1" width="9.09"/>
    <col collapsed="false" customWidth="true" hidden="false" outlineLevel="0" max="11" min="11" style="1" width="9.09"/>
    <col collapsed="false" customWidth="true" hidden="false" outlineLevel="0" max="12" min="12" style="1" width="2.42"/>
    <col collapsed="false" customWidth="true" hidden="false" outlineLevel="0" max="13" min="13" style="1" width="24.7"/>
    <col collapsed="false" customWidth="true" hidden="false" outlineLevel="0" max="14" min="14" style="1" width="4.13"/>
  </cols>
  <sheetData>
    <row r="1" customFormat="false" ht="12.8" hidden="false" customHeight="false" outlineLevel="0" collapsed="false">
      <c r="A1" s="14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"/>
      <c r="P1" s="1"/>
    </row>
    <row r="2" customFormat="false" ht="12.8" hidden="false" customHeight="false" outlineLevel="0" collapsed="false">
      <c r="A2" s="18"/>
      <c r="B2" s="12"/>
      <c r="C2" s="12"/>
      <c r="D2" s="24" t="s">
        <v>97</v>
      </c>
      <c r="E2" s="85" t="s">
        <v>477</v>
      </c>
      <c r="F2" s="85"/>
      <c r="G2" s="12"/>
      <c r="H2" s="12"/>
      <c r="I2" s="12"/>
      <c r="J2" s="12"/>
      <c r="K2" s="24" t="s">
        <v>99</v>
      </c>
      <c r="L2" s="33"/>
      <c r="M2" s="12"/>
      <c r="N2" s="22"/>
      <c r="O2" s="1"/>
      <c r="P2" s="1"/>
    </row>
    <row r="3" customFormat="false" ht="12.8" hidden="false" customHeight="false" outlineLevel="0" collapsed="false">
      <c r="A3" s="44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  <c r="O3" s="1"/>
      <c r="P3" s="1"/>
    </row>
    <row r="4" customFormat="false" ht="12.8" hidden="false" customHeight="false" outlineLevel="0" collapsed="false">
      <c r="A4" s="1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"/>
      <c r="P4" s="1"/>
    </row>
    <row r="5" customFormat="false" ht="17" hidden="false" customHeight="true" outlineLevel="0" collapsed="false">
      <c r="A5" s="18"/>
      <c r="B5" s="91" t="s">
        <v>459</v>
      </c>
      <c r="C5" s="91"/>
      <c r="D5" s="91"/>
      <c r="E5" s="91"/>
      <c r="F5" s="91"/>
      <c r="G5" s="91"/>
      <c r="H5" s="91"/>
      <c r="I5" s="91"/>
      <c r="J5" s="91"/>
      <c r="K5" s="91"/>
      <c r="L5" s="12"/>
      <c r="M5" s="12"/>
      <c r="N5" s="22"/>
      <c r="O5" s="1"/>
      <c r="P5" s="1"/>
    </row>
    <row r="6" customFormat="false" ht="12.8" hidden="false" customHeight="false" outlineLevel="0" collapsed="false">
      <c r="A6" s="18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2"/>
      <c r="O6" s="1"/>
      <c r="P6" s="1"/>
    </row>
    <row r="7" customFormat="false" ht="13.4" hidden="false" customHeight="true" outlineLevel="0" collapsed="false">
      <c r="A7" s="18"/>
      <c r="B7" s="92"/>
      <c r="C7" s="93" t="s">
        <v>116</v>
      </c>
      <c r="D7" s="93"/>
      <c r="E7" s="94" t="s">
        <v>117</v>
      </c>
      <c r="F7" s="176" t="s">
        <v>124</v>
      </c>
      <c r="G7" s="94" t="s">
        <v>119</v>
      </c>
      <c r="H7" s="12"/>
      <c r="I7" s="12"/>
      <c r="J7" s="12"/>
      <c r="K7" s="12"/>
      <c r="L7" s="12"/>
      <c r="M7" s="12"/>
      <c r="N7" s="22"/>
      <c r="O7" s="1"/>
      <c r="P7" s="1"/>
    </row>
    <row r="8" customFormat="false" ht="12.8" hidden="false" customHeight="false" outlineLevel="0" collapsed="false">
      <c r="A8" s="18"/>
      <c r="B8" s="92"/>
      <c r="C8" s="93"/>
      <c r="D8" s="93"/>
      <c r="E8" s="95"/>
      <c r="F8" s="176"/>
      <c r="G8" s="95" t="s">
        <v>125</v>
      </c>
      <c r="H8" s="12"/>
      <c r="I8" s="12"/>
      <c r="J8" s="12"/>
      <c r="K8" s="12"/>
      <c r="L8" s="12"/>
      <c r="M8" s="12"/>
      <c r="N8" s="22"/>
      <c r="O8" s="1"/>
      <c r="P8" s="1"/>
    </row>
    <row r="9" customFormat="false" ht="17" hidden="false" customHeight="true" outlineLevel="0" collapsed="false">
      <c r="A9" s="18"/>
      <c r="B9" s="92" t="str">
        <f aca="false">CONCATENATE(IF(F9&lt;&gt;"",G9,0),"00")</f>
        <v>000</v>
      </c>
      <c r="C9" s="25" t="s">
        <v>478</v>
      </c>
      <c r="D9" s="25"/>
      <c r="E9" s="33"/>
      <c r="F9" s="33"/>
      <c r="G9" s="33" t="n">
        <v>1</v>
      </c>
      <c r="H9" s="12"/>
      <c r="I9" s="12"/>
      <c r="J9" s="12"/>
      <c r="K9" s="12"/>
      <c r="L9" s="12"/>
      <c r="M9" s="12"/>
      <c r="N9" s="22"/>
      <c r="O9" s="1"/>
      <c r="P9" s="1"/>
    </row>
    <row r="10" customFormat="false" ht="17" hidden="false" customHeight="true" outlineLevel="0" collapsed="false">
      <c r="A10" s="18"/>
      <c r="B10" s="92" t="str">
        <f aca="false">CONCATENATE(IF(F10&lt;&gt;"",G10,0),"00")</f>
        <v>000</v>
      </c>
      <c r="C10" s="25" t="s">
        <v>479</v>
      </c>
      <c r="D10" s="25"/>
      <c r="E10" s="33"/>
      <c r="F10" s="33"/>
      <c r="G10" s="33" t="n">
        <v>1</v>
      </c>
      <c r="H10" s="12"/>
      <c r="I10" s="12"/>
      <c r="J10" s="12"/>
      <c r="K10" s="12"/>
      <c r="L10" s="12"/>
      <c r="M10" s="12"/>
      <c r="N10" s="22"/>
      <c r="O10" s="1"/>
      <c r="P10" s="1"/>
    </row>
    <row r="11" customFormat="false" ht="17" hidden="false" customHeight="true" outlineLevel="0" collapsed="false">
      <c r="A11" s="18"/>
      <c r="B11" s="92" t="str">
        <f aca="false">CONCATENATE(IF(F11&lt;&gt;"",G11,0),"00")</f>
        <v>000</v>
      </c>
      <c r="C11" s="25" t="s">
        <v>480</v>
      </c>
      <c r="D11" s="25"/>
      <c r="E11" s="33"/>
      <c r="F11" s="33"/>
      <c r="G11" s="33" t="n">
        <v>1</v>
      </c>
      <c r="H11" s="12"/>
      <c r="I11" s="12"/>
      <c r="J11" s="12"/>
      <c r="K11" s="12"/>
      <c r="L11" s="12"/>
      <c r="M11" s="12"/>
      <c r="N11" s="22"/>
      <c r="O11" s="1"/>
      <c r="P11" s="1"/>
    </row>
    <row r="12" customFormat="false" ht="17" hidden="false" customHeight="true" outlineLevel="0" collapsed="false">
      <c r="A12" s="18"/>
      <c r="B12" s="92" t="str">
        <f aca="false">CONCATENATE(IF(F12&lt;&gt;"",G12,0),"00")</f>
        <v>000</v>
      </c>
      <c r="C12" s="25" t="s">
        <v>308</v>
      </c>
      <c r="D12" s="25"/>
      <c r="E12" s="33"/>
      <c r="F12" s="33"/>
      <c r="G12" s="33" t="n">
        <v>1</v>
      </c>
      <c r="H12" s="12"/>
      <c r="I12" s="12"/>
      <c r="J12" s="12"/>
      <c r="K12" s="12"/>
      <c r="L12" s="12"/>
      <c r="M12" s="12"/>
      <c r="N12" s="22"/>
      <c r="O12" s="1"/>
      <c r="P12" s="1"/>
    </row>
    <row r="13" customFormat="false" ht="17" hidden="false" customHeight="true" outlineLevel="0" collapsed="false">
      <c r="A13" s="18"/>
      <c r="B13" s="92" t="str">
        <f aca="false">CONCATENATE(IF(F13&lt;&gt;"",G13,0),"00")</f>
        <v>000</v>
      </c>
      <c r="C13" s="25"/>
      <c r="D13" s="25"/>
      <c r="E13" s="33"/>
      <c r="F13" s="33"/>
      <c r="G13" s="33" t="n">
        <v>1</v>
      </c>
      <c r="H13" s="12"/>
      <c r="I13" s="12"/>
      <c r="J13" s="12"/>
      <c r="K13" s="12"/>
      <c r="L13" s="12"/>
      <c r="M13" s="12"/>
      <c r="N13" s="22"/>
      <c r="O13" s="1"/>
      <c r="P13" s="1"/>
    </row>
    <row r="14" customFormat="false" ht="17" hidden="false" customHeight="true" outlineLevel="0" collapsed="false">
      <c r="A14" s="18"/>
      <c r="B14" s="92" t="str">
        <f aca="false">CONCATENATE(IF(F14&lt;&gt;"",G14,0),"00")</f>
        <v>000</v>
      </c>
      <c r="C14" s="25"/>
      <c r="D14" s="25"/>
      <c r="E14" s="33"/>
      <c r="F14" s="33"/>
      <c r="G14" s="33" t="n">
        <v>1</v>
      </c>
      <c r="H14" s="12"/>
      <c r="I14" s="12"/>
      <c r="J14" s="12"/>
      <c r="K14" s="12"/>
      <c r="L14" s="12"/>
      <c r="M14" s="12"/>
      <c r="N14" s="22"/>
      <c r="O14" s="1"/>
      <c r="P14" s="1"/>
    </row>
    <row r="15" customFormat="false" ht="17" hidden="false" customHeight="true" outlineLevel="0" collapsed="false">
      <c r="A15" s="18"/>
      <c r="B15" s="92" t="str">
        <f aca="false">CONCATENATE(IF(F15&lt;&gt;"",G15,0),"00")</f>
        <v>000</v>
      </c>
      <c r="C15" s="25"/>
      <c r="D15" s="25"/>
      <c r="E15" s="33"/>
      <c r="F15" s="33"/>
      <c r="G15" s="33" t="n">
        <v>1</v>
      </c>
      <c r="H15" s="12"/>
      <c r="I15" s="12"/>
      <c r="J15" s="12"/>
      <c r="K15" s="12"/>
      <c r="L15" s="12"/>
      <c r="M15" s="12"/>
      <c r="N15" s="22"/>
      <c r="O15" s="1"/>
      <c r="P15" s="1"/>
    </row>
    <row r="16" customFormat="false" ht="17" hidden="false" customHeight="true" outlineLevel="0" collapsed="false">
      <c r="A16" s="18"/>
      <c r="B16" s="92" t="str">
        <f aca="false">CONCATENATE(IF(F16&lt;&gt;"",G16,0),"00")</f>
        <v>000</v>
      </c>
      <c r="C16" s="25"/>
      <c r="D16" s="25"/>
      <c r="E16" s="33"/>
      <c r="F16" s="33"/>
      <c r="G16" s="33" t="n">
        <v>1</v>
      </c>
      <c r="H16" s="12"/>
      <c r="I16" s="12"/>
      <c r="J16" s="12"/>
      <c r="K16" s="12"/>
      <c r="L16" s="12"/>
      <c r="M16" s="12"/>
      <c r="N16" s="22"/>
      <c r="O16" s="1"/>
      <c r="P16" s="1"/>
    </row>
    <row r="17" customFormat="false" ht="17" hidden="false" customHeight="true" outlineLevel="0" collapsed="false">
      <c r="A17" s="18"/>
      <c r="B17" s="12"/>
      <c r="C17" s="97"/>
      <c r="D17" s="24"/>
      <c r="E17" s="40"/>
      <c r="F17" s="12"/>
      <c r="G17" s="40"/>
      <c r="H17" s="12"/>
      <c r="I17" s="40"/>
      <c r="J17" s="12"/>
      <c r="K17" s="40"/>
      <c r="L17" s="12"/>
      <c r="M17" s="12"/>
      <c r="N17" s="22"/>
      <c r="O17" s="1"/>
    </row>
    <row r="18" customFormat="false" ht="17" hidden="false" customHeight="true" outlineLevel="0" collapsed="false">
      <c r="A18" s="18"/>
      <c r="B18" s="51" t="s">
        <v>473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22"/>
      <c r="O18" s="1"/>
    </row>
    <row r="19" customFormat="false" ht="12.8" hidden="false" customHeight="false" outlineLevel="0" collapsed="false">
      <c r="A19" s="1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22"/>
      <c r="O19" s="1"/>
    </row>
    <row r="20" customFormat="false" ht="17" hidden="false" customHeight="true" outlineLevel="0" collapsed="false">
      <c r="A20" s="18"/>
      <c r="B20" s="12"/>
      <c r="C20" s="52" t="s">
        <v>69</v>
      </c>
      <c r="D20" s="53"/>
      <c r="E20" s="33" t="s">
        <v>65</v>
      </c>
      <c r="F20" s="33"/>
      <c r="G20" s="12"/>
      <c r="H20" s="56" t="str">
        <f aca="false">IF(ISNA(Рабочий!M57),"Проверьте,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поле",Рабочий!N57)</f>
        <v>М-категория</v>
      </c>
      <c r="I20" s="56"/>
      <c r="J20" s="56"/>
      <c r="K20" s="56"/>
      <c r="L20" s="56"/>
      <c r="M20" s="56"/>
      <c r="N20" s="22"/>
      <c r="O20" s="1"/>
    </row>
    <row r="21" customFormat="false" ht="36.1" hidden="false" customHeight="true" outlineLevel="0" collapsed="false">
      <c r="A21" s="18"/>
      <c r="B21" s="12"/>
      <c r="C21" s="55"/>
      <c r="D21" s="52"/>
      <c r="E21" s="12"/>
      <c r="F21" s="12"/>
      <c r="G21" s="12"/>
      <c r="H21" s="56"/>
      <c r="I21" s="56"/>
      <c r="J21" s="56"/>
      <c r="K21" s="56"/>
      <c r="L21" s="56"/>
      <c r="M21" s="56"/>
      <c r="N21" s="22"/>
      <c r="O21" s="1"/>
    </row>
    <row r="22" customFormat="false" ht="12.8" hidden="false" customHeight="true" outlineLevel="0" collapsed="false">
      <c r="A22" s="18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22"/>
      <c r="O22" s="1"/>
    </row>
    <row r="23" customFormat="false" ht="17" hidden="false" customHeight="true" outlineLevel="0" collapsed="false">
      <c r="A23" s="18"/>
      <c r="B23" s="12"/>
      <c r="C23" s="52" t="s">
        <v>70</v>
      </c>
      <c r="D23" s="53"/>
      <c r="E23" s="33" t="s">
        <v>65</v>
      </c>
      <c r="F23" s="33"/>
      <c r="G23" s="12"/>
      <c r="H23" s="56" t="str">
        <f aca="false">IF(ISNA(Рабочий!M60),"Проверьте,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поле",Рабочий!N60)</f>
        <v>М-категория</v>
      </c>
      <c r="I23" s="56"/>
      <c r="J23" s="56"/>
      <c r="K23" s="56"/>
      <c r="L23" s="56"/>
      <c r="M23" s="56"/>
      <c r="N23" s="22"/>
      <c r="O23" s="1"/>
    </row>
    <row r="24" customFormat="false" ht="36.1" hidden="false" customHeight="true" outlineLevel="0" collapsed="false">
      <c r="A24" s="18"/>
      <c r="B24" s="12"/>
      <c r="C24" s="55"/>
      <c r="D24" s="52"/>
      <c r="E24" s="12"/>
      <c r="F24" s="12"/>
      <c r="G24" s="12"/>
      <c r="H24" s="56"/>
      <c r="I24" s="56"/>
      <c r="J24" s="56"/>
      <c r="K24" s="56"/>
      <c r="L24" s="56"/>
      <c r="M24" s="56"/>
      <c r="N24" s="22"/>
      <c r="O24" s="1"/>
    </row>
    <row r="25" customFormat="false" ht="12.8" hidden="false" customHeight="true" outlineLevel="0" collapsed="false">
      <c r="A25" s="18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22"/>
      <c r="O25" s="1"/>
    </row>
    <row r="26" customFormat="false" ht="17" hidden="false" customHeight="true" outlineLevel="0" collapsed="false">
      <c r="A26" s="18"/>
      <c r="B26" s="12"/>
      <c r="C26" s="52" t="s">
        <v>70</v>
      </c>
      <c r="D26" s="53"/>
      <c r="E26" s="33" t="s">
        <v>65</v>
      </c>
      <c r="F26" s="33"/>
      <c r="G26" s="12"/>
      <c r="H26" s="56" t="str">
        <f aca="false">IF(ISNA(Рабочий!M63),"Проверьте,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поле",Рабочий!N63)</f>
        <v>М-категория</v>
      </c>
      <c r="I26" s="56"/>
      <c r="J26" s="56"/>
      <c r="K26" s="56"/>
      <c r="L26" s="56"/>
      <c r="M26" s="56"/>
      <c r="N26" s="22"/>
      <c r="O26" s="1"/>
    </row>
    <row r="27" customFormat="false" ht="36.1" hidden="false" customHeight="true" outlineLevel="0" collapsed="false">
      <c r="A27" s="18"/>
      <c r="B27" s="12"/>
      <c r="C27" s="55"/>
      <c r="D27" s="52"/>
      <c r="E27" s="12"/>
      <c r="F27" s="12"/>
      <c r="G27" s="12"/>
      <c r="H27" s="56"/>
      <c r="I27" s="56"/>
      <c r="J27" s="56"/>
      <c r="K27" s="56"/>
      <c r="L27" s="56"/>
      <c r="M27" s="56"/>
      <c r="N27" s="22"/>
      <c r="O27" s="1"/>
    </row>
    <row r="28" customFormat="false" ht="12.8" hidden="false" customHeight="true" outlineLevel="0" collapsed="false">
      <c r="A28" s="18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22"/>
      <c r="O28" s="1"/>
    </row>
    <row r="29" customFormat="false" ht="17" hidden="false" customHeight="true" outlineLevel="0" collapsed="false">
      <c r="A29" s="18"/>
      <c r="B29" s="12"/>
      <c r="C29" s="52" t="s">
        <v>72</v>
      </c>
      <c r="D29" s="53"/>
      <c r="E29" s="33" t="s">
        <v>65</v>
      </c>
      <c r="F29" s="33"/>
      <c r="G29" s="12"/>
      <c r="H29" s="56" t="str">
        <f aca="false">IF(ISNA(Рабочий!M66),"Проверьте, пожалуйста, правильность написания 'Фамилии Имени'. Если все верно, то о судье отсутствуют данные о статусе (должность, судейская категория), внесите, пожалуйста их в данное поле",Рабочий!N66)</f>
        <v>М-категория</v>
      </c>
      <c r="I29" s="56"/>
      <c r="J29" s="56"/>
      <c r="K29" s="56"/>
      <c r="L29" s="56"/>
      <c r="M29" s="56"/>
      <c r="N29" s="22"/>
      <c r="O29" s="1"/>
    </row>
    <row r="30" customFormat="false" ht="36.1" hidden="false" customHeight="true" outlineLevel="0" collapsed="false">
      <c r="A30" s="18"/>
      <c r="B30" s="12"/>
      <c r="C30" s="55"/>
      <c r="D30" s="52"/>
      <c r="E30" s="12"/>
      <c r="F30" s="12"/>
      <c r="G30" s="12"/>
      <c r="H30" s="56"/>
      <c r="I30" s="56"/>
      <c r="J30" s="56"/>
      <c r="K30" s="56"/>
      <c r="L30" s="56"/>
      <c r="M30" s="56"/>
      <c r="N30" s="22"/>
      <c r="O30" s="1"/>
    </row>
    <row r="31" customFormat="false" ht="12.8" hidden="false" customHeight="true" outlineLevel="0" collapsed="false">
      <c r="A31" s="18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22"/>
      <c r="O31" s="1"/>
      <c r="P31" s="1"/>
    </row>
    <row r="32" customFormat="false" ht="12.8" hidden="true" customHeight="false" outlineLevel="0" collapsed="false">
      <c r="A32" s="18"/>
      <c r="B32" s="12"/>
      <c r="C32" s="97" t="s">
        <v>319</v>
      </c>
      <c r="D32" s="24"/>
      <c r="E32" s="40"/>
      <c r="F32" s="12"/>
      <c r="G32" s="40"/>
      <c r="H32" s="12"/>
      <c r="I32" s="40"/>
      <c r="J32" s="12"/>
      <c r="K32" s="40"/>
      <c r="L32" s="12"/>
      <c r="M32" s="12"/>
      <c r="N32" s="22"/>
      <c r="O32" s="1"/>
      <c r="P32" s="1"/>
    </row>
    <row r="33" customFormat="false" ht="24.05" hidden="true" customHeight="true" outlineLevel="0" collapsed="false">
      <c r="A33" s="18"/>
      <c r="B33" s="12"/>
      <c r="C33" s="104" t="s">
        <v>474</v>
      </c>
      <c r="D33" s="104"/>
      <c r="E33" s="104"/>
      <c r="F33" s="104"/>
      <c r="G33" s="104"/>
      <c r="H33" s="104"/>
      <c r="I33" s="104"/>
      <c r="J33" s="104"/>
      <c r="K33" s="104"/>
      <c r="L33" s="12"/>
      <c r="M33" s="12"/>
      <c r="N33" s="22"/>
      <c r="O33" s="1"/>
      <c r="P33" s="1"/>
    </row>
    <row r="34" customFormat="false" ht="12.8" hidden="true" customHeight="false" outlineLevel="0" collapsed="false">
      <c r="A34" s="18"/>
      <c r="B34" s="12"/>
      <c r="C34" s="97"/>
      <c r="D34" s="24"/>
      <c r="E34" s="40"/>
      <c r="F34" s="12"/>
      <c r="G34" s="40"/>
      <c r="H34" s="12"/>
      <c r="I34" s="40"/>
      <c r="J34" s="12"/>
      <c r="K34" s="40"/>
      <c r="L34" s="12"/>
      <c r="M34" s="12"/>
      <c r="N34" s="22"/>
      <c r="O34" s="1"/>
      <c r="P34" s="1"/>
    </row>
    <row r="35" customFormat="false" ht="12.8" hidden="true" customHeight="false" outlineLevel="0" collapsed="false">
      <c r="A35" s="18"/>
      <c r="B35" s="12"/>
      <c r="C35" s="97" t="s">
        <v>296</v>
      </c>
      <c r="D35" s="24"/>
      <c r="E35" s="40"/>
      <c r="F35" s="12"/>
      <c r="G35" s="40"/>
      <c r="H35" s="12"/>
      <c r="I35" s="40"/>
      <c r="J35" s="12"/>
      <c r="K35" s="40"/>
      <c r="L35" s="12"/>
      <c r="M35" s="12"/>
      <c r="N35" s="22"/>
      <c r="O35" s="1"/>
      <c r="P35" s="1"/>
    </row>
    <row r="36" customFormat="false" ht="12.8" hidden="true" customHeight="true" outlineLevel="0" collapsed="false">
      <c r="A36" s="18"/>
      <c r="B36" s="12"/>
      <c r="C36" s="104" t="s">
        <v>475</v>
      </c>
      <c r="D36" s="104"/>
      <c r="E36" s="104"/>
      <c r="F36" s="104"/>
      <c r="G36" s="104"/>
      <c r="H36" s="104"/>
      <c r="I36" s="104"/>
      <c r="J36" s="104"/>
      <c r="K36" s="104"/>
      <c r="L36" s="12"/>
      <c r="M36" s="12"/>
      <c r="N36" s="22"/>
      <c r="O36" s="1"/>
      <c r="P36" s="1"/>
    </row>
    <row r="37" customFormat="false" ht="12.8" hidden="true" customHeight="false" outlineLevel="0" collapsed="false">
      <c r="A37" s="18"/>
      <c r="B37" s="12"/>
      <c r="C37" s="12"/>
      <c r="D37" s="24"/>
      <c r="E37" s="12"/>
      <c r="F37" s="12"/>
      <c r="G37" s="12"/>
      <c r="H37" s="12"/>
      <c r="I37" s="12"/>
      <c r="J37" s="12"/>
      <c r="K37" s="12"/>
      <c r="L37" s="12"/>
      <c r="M37" s="12"/>
      <c r="N37" s="22"/>
      <c r="O37" s="1"/>
      <c r="P37" s="1"/>
    </row>
    <row r="38" customFormat="false" ht="12.8" hidden="true" customHeight="false" outlineLevel="0" collapsed="false">
      <c r="A38" s="18"/>
      <c r="B38" s="12"/>
      <c r="C38" s="12" t="s">
        <v>148</v>
      </c>
      <c r="D38" s="24"/>
      <c r="E38" s="12"/>
      <c r="F38" s="12"/>
      <c r="G38" s="12"/>
      <c r="H38" s="12"/>
      <c r="I38" s="12"/>
      <c r="J38" s="12"/>
      <c r="K38" s="12"/>
      <c r="L38" s="12"/>
      <c r="M38" s="12"/>
      <c r="N38" s="22"/>
      <c r="O38" s="1"/>
      <c r="P38" s="1"/>
    </row>
    <row r="39" customFormat="false" ht="24.05" hidden="true" customHeight="true" outlineLevel="0" collapsed="false">
      <c r="A39" s="18"/>
      <c r="B39" s="12"/>
      <c r="C39" s="102" t="s">
        <v>476</v>
      </c>
      <c r="D39" s="102"/>
      <c r="E39" s="102"/>
      <c r="F39" s="102"/>
      <c r="G39" s="102"/>
      <c r="H39" s="102"/>
      <c r="I39" s="102"/>
      <c r="J39" s="102"/>
      <c r="K39" s="102"/>
      <c r="L39" s="12"/>
      <c r="M39" s="12"/>
      <c r="N39" s="22"/>
      <c r="O39" s="1"/>
      <c r="P39" s="1"/>
    </row>
    <row r="40" customFormat="false" ht="12.8" hidden="false" customHeight="false" outlineLevel="0" collapsed="false">
      <c r="A40" s="44"/>
      <c r="B40" s="46"/>
      <c r="C40" s="46"/>
      <c r="D40" s="89"/>
      <c r="E40" s="90"/>
      <c r="F40" s="46"/>
      <c r="G40" s="46"/>
      <c r="H40" s="46"/>
      <c r="I40" s="46"/>
      <c r="J40" s="46"/>
      <c r="K40" s="46"/>
      <c r="L40" s="46"/>
      <c r="M40" s="46"/>
      <c r="N40" s="47"/>
      <c r="O40" s="1"/>
      <c r="P40" s="1"/>
    </row>
  </sheetData>
  <sheetProtection sheet="true" password="8d9c" objects="true" scenarios="true" selectLockedCells="true"/>
  <mergeCells count="23">
    <mergeCell ref="E2:F2"/>
    <mergeCell ref="B5:K5"/>
    <mergeCell ref="C7:D8"/>
    <mergeCell ref="F7:F8"/>
    <mergeCell ref="C9:D9"/>
    <mergeCell ref="C10:D10"/>
    <mergeCell ref="C11:D11"/>
    <mergeCell ref="C12:D12"/>
    <mergeCell ref="C13:D13"/>
    <mergeCell ref="C14:D14"/>
    <mergeCell ref="C15:D15"/>
    <mergeCell ref="C16:D16"/>
    <mergeCell ref="E20:F20"/>
    <mergeCell ref="H20:M21"/>
    <mergeCell ref="E23:F23"/>
    <mergeCell ref="H23:M24"/>
    <mergeCell ref="E26:F26"/>
    <mergeCell ref="H26:M27"/>
    <mergeCell ref="E29:F29"/>
    <mergeCell ref="H29:M30"/>
    <mergeCell ref="C33:K33"/>
    <mergeCell ref="C36:K36"/>
    <mergeCell ref="C39:K39"/>
  </mergeCells>
  <conditionalFormatting sqref="A4:N40">
    <cfRule type="expression" priority="2" aboveAverage="0" equalAverage="0" bottom="0" percent="0" rank="0" text="" dxfId="19">
      <formula>$L$2&lt;&gt;"+"</formula>
    </cfRule>
  </conditionalFormatting>
  <conditionalFormatting sqref="E20 E23 E26 E29">
    <cfRule type="cellIs" priority="3" operator="equal" aboveAverage="0" equalAverage="0" bottom="0" percent="0" rank="0" text="" dxfId="1">
      <formula>"Фамилия Имя"</formula>
    </cfRule>
    <cfRule type="expression" priority="4" aboveAverage="0" equalAverage="0" bottom="0" percent="0" rank="0" text="" dxfId="2">
      <formula>ISNA('Программа 1 день'!$J20)</formula>
    </cfRule>
  </conditionalFormatting>
  <conditionalFormatting sqref="H20 H23 H26 H29">
    <cfRule type="expression" priority="5" aboveAverage="0" equalAverage="0" bottom="0" percent="0" rank="0" text="" dxfId="3">
      <formula>ISNA('Программа 1 день'!$J20)</formula>
    </cfRule>
    <cfRule type="expression" priority="6" aboveAverage="0" equalAverage="0" bottom="0" percent="0" rank="0" text="" dxfId="4">
      <formula>'Программа 1 день'!$J20&gt;1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54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E4" activeCellId="0" sqref="E4"/>
    </sheetView>
  </sheetViews>
  <sheetFormatPr defaultColWidth="13.2890625" defaultRowHeight="12.8" customHeight="false" zeroHeight="false" outlineLevelRow="0" outlineLevelCol="0"/>
  <cols>
    <col collapsed="false" customWidth="true" hidden="false" outlineLevel="0" max="1" min="1" style="1" width="3.15"/>
    <col collapsed="false" customWidth="true" hidden="true" outlineLevel="0" max="3" min="2" style="1" width="27.52"/>
    <col collapsed="false" customWidth="true" hidden="false" outlineLevel="0" max="4" min="4" style="1" width="71.03"/>
    <col collapsed="false" customWidth="true" hidden="false" outlineLevel="0" max="5" min="5" style="1" width="16.08"/>
    <col collapsed="false" customWidth="true" hidden="false" outlineLevel="0" max="13" min="13" style="177" width="71.03"/>
    <col collapsed="false" customWidth="true" hidden="false" outlineLevel="0" max="14" min="14" style="1" width="16.67"/>
  </cols>
  <sheetData>
    <row r="1" customFormat="false" ht="15" hidden="false" customHeight="false" outlineLevel="0" collapsed="false">
      <c r="A1" s="178" t="s">
        <v>481</v>
      </c>
      <c r="B1" s="71"/>
      <c r="C1" s="71"/>
      <c r="D1" s="179"/>
      <c r="E1" s="179"/>
      <c r="F1" s="179"/>
      <c r="G1" s="179"/>
      <c r="H1" s="179"/>
      <c r="I1" s="179"/>
      <c r="J1" s="180"/>
      <c r="K1" s="180"/>
      <c r="L1" s="180"/>
      <c r="M1" s="181"/>
      <c r="N1" s="180"/>
      <c r="O1" s="179"/>
      <c r="P1" s="179"/>
      <c r="Q1" s="179"/>
      <c r="R1" s="179"/>
      <c r="S1" s="179"/>
      <c r="T1" s="179"/>
      <c r="U1" s="180"/>
      <c r="V1" s="182"/>
    </row>
    <row r="2" customFormat="false" ht="12.8" hidden="false" customHeight="false" outlineLevel="0" collapsed="false">
      <c r="A2" s="71"/>
      <c r="D2" s="183" t="s">
        <v>482</v>
      </c>
      <c r="E2" s="183"/>
      <c r="F2" s="183"/>
      <c r="G2" s="183"/>
      <c r="H2" s="183"/>
      <c r="I2" s="183"/>
      <c r="J2" s="183"/>
      <c r="K2" s="183"/>
      <c r="L2" s="180"/>
      <c r="M2" s="179" t="str">
        <f aca="false">D2</f>
        <v>Программа 00.00.0000</v>
      </c>
      <c r="N2" s="179"/>
      <c r="O2" s="179"/>
      <c r="P2" s="179"/>
      <c r="Q2" s="179"/>
      <c r="R2" s="179"/>
      <c r="S2" s="179"/>
      <c r="T2" s="179"/>
      <c r="U2" s="180"/>
      <c r="V2" s="182"/>
    </row>
    <row r="3" customFormat="false" ht="12.8" hidden="false" customHeight="false" outlineLevel="0" collapsed="false">
      <c r="A3" s="71"/>
      <c r="B3" s="71"/>
      <c r="C3" s="71"/>
      <c r="D3" s="61" t="str">
        <f aca="false">IF('Общие данные'!H89&lt;&gt;"",'Общие данные'!E89,"")</f>
        <v/>
      </c>
      <c r="E3" s="61"/>
      <c r="F3" s="61"/>
      <c r="G3" s="61"/>
      <c r="H3" s="61"/>
      <c r="I3" s="61"/>
      <c r="J3" s="61"/>
      <c r="K3" s="61"/>
      <c r="L3" s="71"/>
      <c r="M3" s="61" t="s">
        <v>483</v>
      </c>
      <c r="N3" s="61"/>
      <c r="O3" s="61"/>
      <c r="P3" s="61"/>
      <c r="Q3" s="61"/>
      <c r="R3" s="61"/>
      <c r="S3" s="61"/>
      <c r="T3" s="61"/>
      <c r="U3" s="71"/>
    </row>
    <row r="4" customFormat="false" ht="24.05" hidden="false" customHeight="true" outlineLevel="0" collapsed="false">
      <c r="A4" s="71"/>
      <c r="B4" s="61" t="s">
        <v>484</v>
      </c>
      <c r="C4" s="61" t="s">
        <v>485</v>
      </c>
      <c r="D4" s="184" t="s">
        <v>486</v>
      </c>
      <c r="E4" s="185" t="s">
        <v>487</v>
      </c>
      <c r="F4" s="93" t="s">
        <v>488</v>
      </c>
      <c r="G4" s="93"/>
      <c r="H4" s="93"/>
      <c r="I4" s="93"/>
      <c r="J4" s="93"/>
      <c r="K4" s="93"/>
      <c r="L4" s="71"/>
      <c r="M4" s="184" t="s">
        <v>486</v>
      </c>
      <c r="N4" s="185" t="s">
        <v>487</v>
      </c>
      <c r="O4" s="93" t="s">
        <v>488</v>
      </c>
      <c r="P4" s="93"/>
      <c r="Q4" s="93"/>
      <c r="R4" s="93"/>
      <c r="S4" s="93"/>
      <c r="T4" s="93"/>
      <c r="U4" s="71"/>
    </row>
    <row r="5" customFormat="false" ht="12.8" hidden="false" customHeight="false" outlineLevel="0" collapsed="false">
      <c r="A5" s="71"/>
      <c r="B5" s="61"/>
      <c r="C5" s="61"/>
      <c r="D5" s="184"/>
      <c r="E5" s="186" t="s">
        <v>489</v>
      </c>
      <c r="F5" s="187" t="str">
        <f aca="false">CONCATENATE(TEXT(F6-'Общие данные'!$K$80,"HH:MM")," - ",TEXT(F6-'Общие данные'!$M$80,"HH:MM"))</f>
        <v>08:00 - 09:00</v>
      </c>
      <c r="G5" s="187" t="str">
        <f aca="false">CONCATENATE(TEXT(G6-'Общие данные'!$K$80,"HH:MM")," - ",TEXT(G6-'Общие данные'!$M$80,"HH:MM"))</f>
        <v>22:30 - 23:30</v>
      </c>
      <c r="H5" s="187" t="str">
        <f aca="false">CONCATENATE(TEXT(H6-'Общие данные'!$K$80,"HH:MM")," - ",TEXT(H6-'Общие данные'!$M$80,"HH:MM"))</f>
        <v>22:30 - 23:30</v>
      </c>
      <c r="I5" s="187" t="str">
        <f aca="false">CONCATENATE(TEXT(I6-'Общие данные'!$K$80,"HH:MM")," - ",TEXT(I6-'Общие данные'!$M$80,"HH:MM"))</f>
        <v>22:30 - 23:30</v>
      </c>
      <c r="J5" s="187" t="str">
        <f aca="false">CONCATENATE(TEXT(J6-'Общие данные'!$K$80,"HH:MM")," - ",TEXT(J6-'Общие данные'!$M$80,"HH:MM"))</f>
        <v>22:30 - 23:30</v>
      </c>
      <c r="K5" s="187" t="str">
        <f aca="false">CONCATENATE(TEXT(K6-'Общие данные'!$K$80,"HH:MM")," - ",TEXT(K6-'Общие данные'!$M$80,"HH:MM"))</f>
        <v>18:00 - 19:00</v>
      </c>
      <c r="L5" s="71"/>
      <c r="M5" s="184"/>
      <c r="N5" s="186" t="s">
        <v>489</v>
      </c>
      <c r="O5" s="187" t="str">
        <f aca="false">CONCATENATE(TEXT(O6-'Общие данные'!$K$80,"HH:MM")," - ",TEXT(O6-'Общие данные'!$M$80,"HH:MM"))</f>
        <v>08:00 - 09:00</v>
      </c>
      <c r="P5" s="187" t="str">
        <f aca="false">CONCATENATE(TEXT(P6-'Общие данные'!$K$80,"HH:MM")," - ",TEXT(P6-'Общие данные'!$M$80,"HH:MM"))</f>
        <v>22:30 - 23:30</v>
      </c>
      <c r="Q5" s="187" t="str">
        <f aca="false">CONCATENATE(TEXT(Q6-'Общие данные'!$K$80,"HH:MM")," - ",TEXT(Q6-'Общие данные'!$M$80,"HH:MM"))</f>
        <v>22:30 - 23:30</v>
      </c>
      <c r="R5" s="187" t="str">
        <f aca="false">CONCATENATE(TEXT(R6-'Общие данные'!$K$80,"HH:MM")," - ",TEXT(R6-'Общие данные'!$M$80,"HH:MM"))</f>
        <v>22:30 - 23:30</v>
      </c>
      <c r="S5" s="187" t="str">
        <f aca="false">CONCATENATE(TEXT(S6-'Общие данные'!$K$80,"HH:MM")," - ",TEXT(S6-'Общие данные'!$M$80,"HH:MM"))</f>
        <v>22:30 - 23:30</v>
      </c>
      <c r="T5" s="187" t="str">
        <f aca="false">CONCATENATE(TEXT(T6-'Общие данные'!$K$80,"HH:MM")," - ",TEXT(T6-'Общие данные'!$M$80,"HH:MM"))</f>
        <v>18:00 - 19:00</v>
      </c>
      <c r="U5" s="71"/>
    </row>
    <row r="6" customFormat="false" ht="12.8" hidden="false" customHeight="false" outlineLevel="0" collapsed="false">
      <c r="A6" s="71"/>
      <c r="B6" s="61"/>
      <c r="C6" s="61"/>
      <c r="D6" s="184"/>
      <c r="E6" s="186" t="s">
        <v>490</v>
      </c>
      <c r="F6" s="188" t="n">
        <v>0.395833333333333</v>
      </c>
      <c r="G6" s="188" t="n">
        <v>0</v>
      </c>
      <c r="H6" s="188" t="n">
        <v>0</v>
      </c>
      <c r="I6" s="188" t="n">
        <v>0</v>
      </c>
      <c r="J6" s="188" t="n">
        <v>0</v>
      </c>
      <c r="K6" s="188" t="n">
        <v>0.8125</v>
      </c>
      <c r="L6" s="71"/>
      <c r="M6" s="184"/>
      <c r="N6" s="186" t="s">
        <v>490</v>
      </c>
      <c r="O6" s="188" t="n">
        <v>0.395833333333333</v>
      </c>
      <c r="P6" s="188" t="n">
        <v>0</v>
      </c>
      <c r="Q6" s="188" t="n">
        <v>0</v>
      </c>
      <c r="R6" s="188" t="n">
        <v>0</v>
      </c>
      <c r="S6" s="188" t="n">
        <v>0</v>
      </c>
      <c r="T6" s="188" t="n">
        <v>0.8125</v>
      </c>
      <c r="U6" s="71"/>
    </row>
    <row r="7" customFormat="false" ht="12.8" hidden="false" customHeight="false" outlineLevel="0" collapsed="false">
      <c r="A7" s="71"/>
      <c r="B7" s="1" t="n">
        <f aca="false">IF(C7&lt;=Рабочий!AE$1,INDEX(Рабочий!$Z$3:$Z$303,MATCH(C7,Рабочий!$AE$3:$AE$303,0)),0)</f>
        <v>0</v>
      </c>
      <c r="C7" s="1" t="n">
        <v>1</v>
      </c>
      <c r="D7" s="189" t="str">
        <f aca="false">IF(C7&lt;=Рабочий!AE$1,INDEX(Рабочий!$AA$3:$AA$303,MATCH(C7,Рабочий!$AE$3:$AE$303,0)),"")</f>
        <v/>
      </c>
      <c r="E7" s="190" t="str">
        <f aca="false">IF(D7&lt;&gt;"",INDEX(Рабочий!$AF$3:$AF$303,MATCH(C7,Рабочий!$AE$3:$AE$303,0)),"")</f>
        <v/>
      </c>
      <c r="F7" s="191"/>
      <c r="G7" s="191"/>
      <c r="H7" s="191"/>
      <c r="I7" s="191"/>
      <c r="J7" s="191"/>
      <c r="K7" s="191"/>
      <c r="L7" s="71"/>
      <c r="M7" s="189" t="str">
        <f aca="false">D7</f>
        <v/>
      </c>
      <c r="N7" s="192" t="str">
        <f aca="false">E7</f>
        <v/>
      </c>
      <c r="O7" s="191"/>
      <c r="P7" s="191"/>
      <c r="Q7" s="191"/>
      <c r="R7" s="191"/>
      <c r="S7" s="191"/>
      <c r="T7" s="191"/>
      <c r="U7" s="71"/>
    </row>
    <row r="8" customFormat="false" ht="12.8" hidden="false" customHeight="false" outlineLevel="0" collapsed="false">
      <c r="A8" s="71"/>
      <c r="B8" s="1" t="n">
        <f aca="false">IF(C8&lt;=Рабочий!AE$1,INDEX(Рабочий!$Z$3:$Z$303,MATCH(C8,Рабочий!$AE$3:$AE$303,0)),0)</f>
        <v>0</v>
      </c>
      <c r="C8" s="1" t="n">
        <f aca="false">C7+1</f>
        <v>2</v>
      </c>
      <c r="D8" s="189" t="str">
        <f aca="false">IF(C8&lt;=Рабочий!AE$1,INDEX(Рабочий!$AA$3:$AA$303,MATCH(C8,Рабочий!$AE$3:$AE$303,0)),"")</f>
        <v/>
      </c>
      <c r="E8" s="190" t="str">
        <f aca="false">IF(D8&lt;&gt;"",INDEX(Рабочий!$AF$3:$AF$303,MATCH(C8,Рабочий!$AE$3:$AE$303,0)),"")</f>
        <v/>
      </c>
      <c r="F8" s="191"/>
      <c r="G8" s="191"/>
      <c r="H8" s="191"/>
      <c r="I8" s="191"/>
      <c r="J8" s="191"/>
      <c r="K8" s="191"/>
      <c r="L8" s="71"/>
      <c r="M8" s="189" t="str">
        <f aca="false">D8</f>
        <v/>
      </c>
      <c r="N8" s="192" t="str">
        <f aca="false">E8</f>
        <v/>
      </c>
      <c r="O8" s="191"/>
      <c r="P8" s="191"/>
      <c r="Q8" s="191"/>
      <c r="R8" s="191"/>
      <c r="S8" s="191"/>
      <c r="T8" s="191"/>
      <c r="U8" s="71"/>
    </row>
    <row r="9" customFormat="false" ht="12.8" hidden="false" customHeight="false" outlineLevel="0" collapsed="false">
      <c r="A9" s="71"/>
      <c r="B9" s="1" t="n">
        <f aca="false">IF(C9&lt;=Рабочий!AE$1,INDEX(Рабочий!$Z$3:$Z$303,MATCH(C9,Рабочий!$AE$3:$AE$303,0)),0)</f>
        <v>0</v>
      </c>
      <c r="C9" s="1" t="n">
        <f aca="false">C8+1</f>
        <v>3</v>
      </c>
      <c r="D9" s="189" t="str">
        <f aca="false">IF(C9&lt;=Рабочий!AE$1,INDEX(Рабочий!$AA$3:$AA$303,MATCH(C9,Рабочий!$AE$3:$AE$303,0)),"")</f>
        <v/>
      </c>
      <c r="E9" s="190" t="str">
        <f aca="false">IF(D9&lt;&gt;"",INDEX(Рабочий!$AF$3:$AF$303,MATCH(C9,Рабочий!$AE$3:$AE$303,0)),"")</f>
        <v/>
      </c>
      <c r="F9" s="191"/>
      <c r="G9" s="191"/>
      <c r="H9" s="191"/>
      <c r="I9" s="191"/>
      <c r="J9" s="191"/>
      <c r="K9" s="191"/>
      <c r="L9" s="71"/>
      <c r="M9" s="189" t="str">
        <f aca="false">D9</f>
        <v/>
      </c>
      <c r="N9" s="192" t="str">
        <f aca="false">E9</f>
        <v/>
      </c>
      <c r="O9" s="191"/>
      <c r="P9" s="191"/>
      <c r="Q9" s="191"/>
      <c r="R9" s="191"/>
      <c r="S9" s="191"/>
      <c r="T9" s="191"/>
      <c r="U9" s="71"/>
    </row>
    <row r="10" customFormat="false" ht="12.8" hidden="false" customHeight="false" outlineLevel="0" collapsed="false">
      <c r="A10" s="71"/>
      <c r="B10" s="1" t="n">
        <f aca="false">IF(C10&lt;=Рабочий!AE$1,INDEX(Рабочий!$Z$3:$Z$303,MATCH(C10,Рабочий!$AE$3:$AE$303,0)),0)</f>
        <v>0</v>
      </c>
      <c r="C10" s="1" t="n">
        <f aca="false">C9+1</f>
        <v>4</v>
      </c>
      <c r="D10" s="189" t="str">
        <f aca="false">IF(C10&lt;=Рабочий!AE$1,INDEX(Рабочий!$AA$3:$AA$303,MATCH(C10,Рабочий!$AE$3:$AE$303,0)),"")</f>
        <v/>
      </c>
      <c r="E10" s="190" t="str">
        <f aca="false">IF(D10&lt;&gt;"",INDEX(Рабочий!$AF$3:$AF$303,MATCH(C10,Рабочий!$AE$3:$AE$303,0)),"")</f>
        <v/>
      </c>
      <c r="F10" s="191"/>
      <c r="G10" s="191"/>
      <c r="H10" s="191"/>
      <c r="I10" s="191"/>
      <c r="J10" s="191"/>
      <c r="K10" s="191"/>
      <c r="L10" s="71"/>
      <c r="M10" s="189" t="str">
        <f aca="false">D10</f>
        <v/>
      </c>
      <c r="N10" s="192" t="str">
        <f aca="false">E10</f>
        <v/>
      </c>
      <c r="O10" s="191"/>
      <c r="P10" s="191"/>
      <c r="Q10" s="191"/>
      <c r="R10" s="191"/>
      <c r="S10" s="191"/>
      <c r="T10" s="191"/>
      <c r="U10" s="71"/>
    </row>
    <row r="11" customFormat="false" ht="12.8" hidden="false" customHeight="false" outlineLevel="0" collapsed="false">
      <c r="A11" s="71"/>
      <c r="B11" s="1" t="n">
        <f aca="false">IF(C11&lt;=Рабочий!AE$1,INDEX(Рабочий!$Z$3:$Z$303,MATCH(C11,Рабочий!$AE$3:$AE$303,0)),0)</f>
        <v>0</v>
      </c>
      <c r="C11" s="1" t="n">
        <f aca="false">C10+1</f>
        <v>5</v>
      </c>
      <c r="D11" s="189" t="str">
        <f aca="false">IF(C11&lt;=Рабочий!AE$1,INDEX(Рабочий!$AA$3:$AA$303,MATCH(C11,Рабочий!$AE$3:$AE$303,0)),"")</f>
        <v/>
      </c>
      <c r="E11" s="190" t="str">
        <f aca="false">IF(D11&lt;&gt;"",INDEX(Рабочий!$AF$3:$AF$303,MATCH(C11,Рабочий!$AE$3:$AE$303,0)),"")</f>
        <v/>
      </c>
      <c r="F11" s="191"/>
      <c r="G11" s="191"/>
      <c r="H11" s="191"/>
      <c r="I11" s="191"/>
      <c r="J11" s="191"/>
      <c r="K11" s="191"/>
      <c r="L11" s="71"/>
      <c r="M11" s="189" t="str">
        <f aca="false">D11</f>
        <v/>
      </c>
      <c r="N11" s="192" t="str">
        <f aca="false">E11</f>
        <v/>
      </c>
      <c r="O11" s="191"/>
      <c r="P11" s="191"/>
      <c r="Q11" s="191"/>
      <c r="R11" s="191"/>
      <c r="S11" s="191"/>
      <c r="T11" s="191"/>
      <c r="U11" s="71"/>
    </row>
    <row r="12" customFormat="false" ht="12.8" hidden="false" customHeight="false" outlineLevel="0" collapsed="false">
      <c r="A12" s="71"/>
      <c r="B12" s="1" t="n">
        <f aca="false">IF(C12&lt;=Рабочий!AE$1,INDEX(Рабочий!$Z$3:$Z$303,MATCH(C12,Рабочий!$AE$3:$AE$303,0)),0)</f>
        <v>0</v>
      </c>
      <c r="C12" s="1" t="n">
        <f aca="false">C11+1</f>
        <v>6</v>
      </c>
      <c r="D12" s="189" t="str">
        <f aca="false">IF(C12&lt;=Рабочий!AE$1,INDEX(Рабочий!$AA$3:$AA$303,MATCH(C12,Рабочий!$AE$3:$AE$303,0)),"")</f>
        <v/>
      </c>
      <c r="E12" s="190" t="str">
        <f aca="false">IF(D12&lt;&gt;"",INDEX(Рабочий!$AF$3:$AF$303,MATCH(C12,Рабочий!$AE$3:$AE$303,0)),"")</f>
        <v/>
      </c>
      <c r="F12" s="191"/>
      <c r="G12" s="191"/>
      <c r="H12" s="191"/>
      <c r="I12" s="191"/>
      <c r="J12" s="191"/>
      <c r="K12" s="191"/>
      <c r="L12" s="71"/>
      <c r="M12" s="189" t="str">
        <f aca="false">D12</f>
        <v/>
      </c>
      <c r="N12" s="192" t="str">
        <f aca="false">E12</f>
        <v/>
      </c>
      <c r="O12" s="191"/>
      <c r="P12" s="191"/>
      <c r="Q12" s="191"/>
      <c r="R12" s="191"/>
      <c r="S12" s="191"/>
      <c r="T12" s="191"/>
      <c r="U12" s="71"/>
    </row>
    <row r="13" customFormat="false" ht="12.8" hidden="false" customHeight="false" outlineLevel="0" collapsed="false">
      <c r="A13" s="71"/>
      <c r="B13" s="1" t="n">
        <f aca="false">IF(C13&lt;=Рабочий!AE$1,INDEX(Рабочий!$Z$3:$Z$303,MATCH(C13,Рабочий!$AE$3:$AE$303,0)),0)</f>
        <v>0</v>
      </c>
      <c r="C13" s="1" t="n">
        <f aca="false">C12+1</f>
        <v>7</v>
      </c>
      <c r="D13" s="189" t="str">
        <f aca="false">IF(C13&lt;=Рабочий!AE$1,INDEX(Рабочий!$AA$3:$AA$303,MATCH(C13,Рабочий!$AE$3:$AE$303,0)),"")</f>
        <v/>
      </c>
      <c r="E13" s="190" t="str">
        <f aca="false">IF(D13&lt;&gt;"",INDEX(Рабочий!$AF$3:$AF$303,MATCH(C13,Рабочий!$AE$3:$AE$303,0)),"")</f>
        <v/>
      </c>
      <c r="F13" s="191"/>
      <c r="G13" s="191"/>
      <c r="H13" s="191"/>
      <c r="I13" s="191"/>
      <c r="J13" s="191"/>
      <c r="K13" s="191"/>
      <c r="L13" s="71"/>
      <c r="M13" s="189" t="str">
        <f aca="false">D13</f>
        <v/>
      </c>
      <c r="N13" s="192" t="str">
        <f aca="false">E13</f>
        <v/>
      </c>
      <c r="O13" s="191"/>
      <c r="P13" s="191"/>
      <c r="Q13" s="191"/>
      <c r="R13" s="191"/>
      <c r="S13" s="191"/>
      <c r="T13" s="191"/>
      <c r="U13" s="71"/>
    </row>
    <row r="14" customFormat="false" ht="12.8" hidden="false" customHeight="false" outlineLevel="0" collapsed="false">
      <c r="A14" s="71"/>
      <c r="B14" s="1" t="n">
        <f aca="false">IF(C14&lt;=Рабочий!AE$1,INDEX(Рабочий!$Z$3:$Z$303,MATCH(C14,Рабочий!$AE$3:$AE$303,0)),0)</f>
        <v>0</v>
      </c>
      <c r="C14" s="1" t="n">
        <f aca="false">C13+1</f>
        <v>8</v>
      </c>
      <c r="D14" s="189" t="str">
        <f aca="false">IF(C14&lt;=Рабочий!AE$1,INDEX(Рабочий!$AA$3:$AA$303,MATCH(C14,Рабочий!$AE$3:$AE$303,0)),"")</f>
        <v/>
      </c>
      <c r="E14" s="190" t="str">
        <f aca="false">IF(D14&lt;&gt;"",INDEX(Рабочий!$AF$3:$AF$303,MATCH(C14,Рабочий!$AE$3:$AE$303,0)),"")</f>
        <v/>
      </c>
      <c r="F14" s="191"/>
      <c r="G14" s="191"/>
      <c r="H14" s="191"/>
      <c r="I14" s="191"/>
      <c r="J14" s="191"/>
      <c r="K14" s="191"/>
      <c r="L14" s="71"/>
      <c r="M14" s="189" t="str">
        <f aca="false">D14</f>
        <v/>
      </c>
      <c r="N14" s="192" t="str">
        <f aca="false">E14</f>
        <v/>
      </c>
      <c r="O14" s="191"/>
      <c r="P14" s="191"/>
      <c r="Q14" s="191"/>
      <c r="R14" s="191"/>
      <c r="S14" s="191"/>
      <c r="T14" s="191"/>
      <c r="U14" s="71"/>
    </row>
    <row r="15" customFormat="false" ht="12.8" hidden="false" customHeight="false" outlineLevel="0" collapsed="false">
      <c r="A15" s="71"/>
      <c r="B15" s="1" t="n">
        <f aca="false">IF(C15&lt;=Рабочий!AE$1,INDEX(Рабочий!$Z$3:$Z$303,MATCH(C15,Рабочий!$AE$3:$AE$303,0)),0)</f>
        <v>0</v>
      </c>
      <c r="C15" s="1" t="n">
        <f aca="false">C14+1</f>
        <v>9</v>
      </c>
      <c r="D15" s="189" t="str">
        <f aca="false">IF(C15&lt;=Рабочий!AE$1,INDEX(Рабочий!$AA$3:$AA$303,MATCH(C15,Рабочий!$AE$3:$AE$303,0)),"")</f>
        <v/>
      </c>
      <c r="E15" s="190" t="str">
        <f aca="false">IF(D15&lt;&gt;"",INDEX(Рабочий!$AF$3:$AF$303,MATCH(C15,Рабочий!$AE$3:$AE$303,0)),"")</f>
        <v/>
      </c>
      <c r="F15" s="191"/>
      <c r="G15" s="191"/>
      <c r="H15" s="191"/>
      <c r="I15" s="191"/>
      <c r="J15" s="191"/>
      <c r="K15" s="191"/>
      <c r="L15" s="71"/>
      <c r="M15" s="189" t="str">
        <f aca="false">D15</f>
        <v/>
      </c>
      <c r="N15" s="192" t="str">
        <f aca="false">E15</f>
        <v/>
      </c>
      <c r="O15" s="191"/>
      <c r="P15" s="191"/>
      <c r="Q15" s="191"/>
      <c r="R15" s="191"/>
      <c r="S15" s="191"/>
      <c r="T15" s="191"/>
      <c r="U15" s="71"/>
    </row>
    <row r="16" customFormat="false" ht="12.8" hidden="false" customHeight="false" outlineLevel="0" collapsed="false">
      <c r="A16" s="71"/>
      <c r="B16" s="1" t="n">
        <f aca="false">IF(C16&lt;=Рабочий!AE$1,INDEX(Рабочий!$Z$3:$Z$303,MATCH(C16,Рабочий!$AE$3:$AE$303,0)),0)</f>
        <v>0</v>
      </c>
      <c r="C16" s="1" t="n">
        <f aca="false">C15+1</f>
        <v>10</v>
      </c>
      <c r="D16" s="189" t="str">
        <f aca="false">IF(C16&lt;=Рабочий!AE$1,INDEX(Рабочий!$AA$3:$AA$303,MATCH(C16,Рабочий!$AE$3:$AE$303,0)),"")</f>
        <v/>
      </c>
      <c r="E16" s="190" t="str">
        <f aca="false">IF(D16&lt;&gt;"",INDEX(Рабочий!$AF$3:$AF$303,MATCH(C16,Рабочий!$AE$3:$AE$303,0)),"")</f>
        <v/>
      </c>
      <c r="F16" s="191"/>
      <c r="G16" s="191"/>
      <c r="H16" s="191"/>
      <c r="I16" s="191"/>
      <c r="J16" s="191"/>
      <c r="K16" s="191"/>
      <c r="L16" s="71"/>
      <c r="M16" s="189" t="str">
        <f aca="false">D16</f>
        <v/>
      </c>
      <c r="N16" s="192" t="str">
        <f aca="false">E16</f>
        <v/>
      </c>
      <c r="O16" s="191"/>
      <c r="P16" s="191"/>
      <c r="Q16" s="191"/>
      <c r="R16" s="191"/>
      <c r="S16" s="191"/>
      <c r="T16" s="191"/>
      <c r="U16" s="71"/>
    </row>
    <row r="17" customFormat="false" ht="12.8" hidden="false" customHeight="false" outlineLevel="0" collapsed="false">
      <c r="A17" s="71"/>
      <c r="B17" s="1" t="n">
        <f aca="false">IF(C17&lt;=Рабочий!AE$1,INDEX(Рабочий!$Z$3:$Z$303,MATCH(C17,Рабочий!$AE$3:$AE$303,0)),0)</f>
        <v>0</v>
      </c>
      <c r="C17" s="1" t="n">
        <f aca="false">C16+1</f>
        <v>11</v>
      </c>
      <c r="D17" s="189" t="str">
        <f aca="false">IF(C17&lt;=Рабочий!AE$1,INDEX(Рабочий!$AA$3:$AA$303,MATCH(C17,Рабочий!$AE$3:$AE$303,0)),"")</f>
        <v/>
      </c>
      <c r="E17" s="190" t="str">
        <f aca="false">IF(D17&lt;&gt;"",INDEX(Рабочий!$AF$3:$AF$303,MATCH(C17,Рабочий!$AE$3:$AE$303,0)),"")</f>
        <v/>
      </c>
      <c r="F17" s="191"/>
      <c r="G17" s="191"/>
      <c r="H17" s="191"/>
      <c r="I17" s="191"/>
      <c r="J17" s="191"/>
      <c r="K17" s="191"/>
      <c r="L17" s="71"/>
      <c r="M17" s="189" t="str">
        <f aca="false">D17</f>
        <v/>
      </c>
      <c r="N17" s="192" t="str">
        <f aca="false">E17</f>
        <v/>
      </c>
      <c r="O17" s="191"/>
      <c r="P17" s="191"/>
      <c r="Q17" s="191"/>
      <c r="R17" s="191"/>
      <c r="S17" s="191"/>
      <c r="T17" s="191"/>
      <c r="U17" s="71"/>
    </row>
    <row r="18" customFormat="false" ht="12.8" hidden="false" customHeight="false" outlineLevel="0" collapsed="false">
      <c r="A18" s="71"/>
      <c r="B18" s="1" t="n">
        <f aca="false">IF(C18&lt;=Рабочий!AE$1,INDEX(Рабочий!$Z$3:$Z$303,MATCH(C18,Рабочий!$AE$3:$AE$303,0)),0)</f>
        <v>0</v>
      </c>
      <c r="C18" s="1" t="n">
        <f aca="false">C17+1</f>
        <v>12</v>
      </c>
      <c r="D18" s="189" t="str">
        <f aca="false">IF(C18&lt;=Рабочий!AE$1,INDEX(Рабочий!$AA$3:$AA$303,MATCH(C18,Рабочий!$AE$3:$AE$303,0)),"")</f>
        <v/>
      </c>
      <c r="E18" s="190" t="str">
        <f aca="false">IF(D18&lt;&gt;"",INDEX(Рабочий!$AF$3:$AF$303,MATCH(C18,Рабочий!$AE$3:$AE$303,0)),"")</f>
        <v/>
      </c>
      <c r="F18" s="191"/>
      <c r="G18" s="191"/>
      <c r="H18" s="191"/>
      <c r="I18" s="191"/>
      <c r="J18" s="191"/>
      <c r="K18" s="191"/>
      <c r="L18" s="71"/>
      <c r="M18" s="189" t="str">
        <f aca="false">D18</f>
        <v/>
      </c>
      <c r="N18" s="192" t="str">
        <f aca="false">E18</f>
        <v/>
      </c>
      <c r="O18" s="191"/>
      <c r="P18" s="191"/>
      <c r="Q18" s="191"/>
      <c r="R18" s="191"/>
      <c r="S18" s="191"/>
      <c r="T18" s="191"/>
      <c r="U18" s="71"/>
    </row>
    <row r="19" customFormat="false" ht="12.8" hidden="false" customHeight="false" outlineLevel="0" collapsed="false">
      <c r="A19" s="71"/>
      <c r="B19" s="1" t="n">
        <f aca="false">IF(C19&lt;=Рабочий!AE$1,INDEX(Рабочий!$Z$3:$Z$303,MATCH(C19,Рабочий!$AE$3:$AE$303,0)),0)</f>
        <v>0</v>
      </c>
      <c r="C19" s="1" t="n">
        <f aca="false">C18+1</f>
        <v>13</v>
      </c>
      <c r="D19" s="189" t="str">
        <f aca="false">IF(C19&lt;=Рабочий!AE$1,INDEX(Рабочий!$AA$3:$AA$303,MATCH(C19,Рабочий!$AE$3:$AE$303,0)),"")</f>
        <v/>
      </c>
      <c r="E19" s="190" t="str">
        <f aca="false">IF(D19&lt;&gt;"",INDEX(Рабочий!$AF$3:$AF$303,MATCH(C19,Рабочий!$AE$3:$AE$303,0)),"")</f>
        <v/>
      </c>
      <c r="F19" s="191"/>
      <c r="G19" s="191"/>
      <c r="H19" s="191"/>
      <c r="I19" s="191"/>
      <c r="J19" s="191"/>
      <c r="K19" s="191"/>
      <c r="L19" s="71"/>
      <c r="M19" s="189" t="str">
        <f aca="false">D19</f>
        <v/>
      </c>
      <c r="N19" s="192" t="str">
        <f aca="false">E19</f>
        <v/>
      </c>
      <c r="O19" s="191"/>
      <c r="P19" s="191"/>
      <c r="Q19" s="191"/>
      <c r="R19" s="191"/>
      <c r="S19" s="191"/>
      <c r="T19" s="191"/>
      <c r="U19" s="71"/>
    </row>
    <row r="20" customFormat="false" ht="12.8" hidden="false" customHeight="false" outlineLevel="0" collapsed="false">
      <c r="A20" s="71"/>
      <c r="B20" s="1" t="n">
        <f aca="false">IF(C20&lt;=Рабочий!AE$1,INDEX(Рабочий!$Z$3:$Z$303,MATCH(C20,Рабочий!$AE$3:$AE$303,0)),0)</f>
        <v>0</v>
      </c>
      <c r="C20" s="1" t="n">
        <f aca="false">C19+1</f>
        <v>14</v>
      </c>
      <c r="D20" s="189" t="str">
        <f aca="false">IF(C20&lt;=Рабочий!AE$1,INDEX(Рабочий!$AA$3:$AA$303,MATCH(C20,Рабочий!$AE$3:$AE$303,0)),"")</f>
        <v/>
      </c>
      <c r="E20" s="190" t="str">
        <f aca="false">IF(D20&lt;&gt;"",INDEX(Рабочий!$AF$3:$AF$303,MATCH(C20,Рабочий!$AE$3:$AE$303,0)),"")</f>
        <v/>
      </c>
      <c r="F20" s="191"/>
      <c r="G20" s="191"/>
      <c r="H20" s="191"/>
      <c r="I20" s="191"/>
      <c r="J20" s="191"/>
      <c r="K20" s="191"/>
      <c r="L20" s="71"/>
      <c r="M20" s="189" t="str">
        <f aca="false">D20</f>
        <v/>
      </c>
      <c r="N20" s="192" t="str">
        <f aca="false">E20</f>
        <v/>
      </c>
      <c r="O20" s="191"/>
      <c r="P20" s="191"/>
      <c r="Q20" s="191"/>
      <c r="R20" s="191"/>
      <c r="S20" s="191"/>
      <c r="T20" s="191"/>
      <c r="U20" s="71"/>
    </row>
    <row r="21" customFormat="false" ht="12.8" hidden="false" customHeight="false" outlineLevel="0" collapsed="false">
      <c r="A21" s="71"/>
      <c r="B21" s="1" t="n">
        <f aca="false">IF(C21&lt;=Рабочий!AE$1,INDEX(Рабочий!$Z$3:$Z$303,MATCH(C21,Рабочий!$AE$3:$AE$303,0)),0)</f>
        <v>0</v>
      </c>
      <c r="C21" s="1" t="n">
        <f aca="false">C20+1</f>
        <v>15</v>
      </c>
      <c r="D21" s="189" t="str">
        <f aca="false">IF(C21&lt;=Рабочий!AE$1,INDEX(Рабочий!$AA$3:$AA$303,MATCH(C21,Рабочий!$AE$3:$AE$303,0)),"")</f>
        <v/>
      </c>
      <c r="E21" s="190" t="str">
        <f aca="false">IF(D21&lt;&gt;"",INDEX(Рабочий!$AF$3:$AF$303,MATCH(C21,Рабочий!$AE$3:$AE$303,0)),"")</f>
        <v/>
      </c>
      <c r="F21" s="191"/>
      <c r="G21" s="191"/>
      <c r="H21" s="191"/>
      <c r="I21" s="191"/>
      <c r="J21" s="191"/>
      <c r="K21" s="191"/>
      <c r="L21" s="71"/>
      <c r="M21" s="189" t="str">
        <f aca="false">D21</f>
        <v/>
      </c>
      <c r="N21" s="192" t="str">
        <f aca="false">E21</f>
        <v/>
      </c>
      <c r="O21" s="191"/>
      <c r="P21" s="191"/>
      <c r="Q21" s="191"/>
      <c r="R21" s="191"/>
      <c r="S21" s="191"/>
      <c r="T21" s="191"/>
      <c r="U21" s="71"/>
    </row>
    <row r="22" customFormat="false" ht="12.8" hidden="false" customHeight="false" outlineLevel="0" collapsed="false">
      <c r="A22" s="71"/>
      <c r="B22" s="1" t="n">
        <f aca="false">IF(C22&lt;=Рабочий!AE$1,INDEX(Рабочий!$Z$3:$Z$303,MATCH(C22,Рабочий!$AE$3:$AE$303,0)),0)</f>
        <v>0</v>
      </c>
      <c r="C22" s="1" t="n">
        <f aca="false">C21+1</f>
        <v>16</v>
      </c>
      <c r="D22" s="189" t="str">
        <f aca="false">IF(C22&lt;=Рабочий!AE$1,INDEX(Рабочий!$AA$3:$AA$303,MATCH(C22,Рабочий!$AE$3:$AE$303,0)),"")</f>
        <v/>
      </c>
      <c r="E22" s="190" t="str">
        <f aca="false">IF(D22&lt;&gt;"",INDEX(Рабочий!$AF$3:$AF$303,MATCH(C22,Рабочий!$AE$3:$AE$303,0)),"")</f>
        <v/>
      </c>
      <c r="F22" s="191"/>
      <c r="G22" s="191"/>
      <c r="H22" s="191"/>
      <c r="I22" s="191"/>
      <c r="J22" s="191"/>
      <c r="K22" s="191"/>
      <c r="L22" s="71"/>
      <c r="M22" s="189" t="str">
        <f aca="false">D22</f>
        <v/>
      </c>
      <c r="N22" s="192" t="str">
        <f aca="false">E22</f>
        <v/>
      </c>
      <c r="O22" s="191"/>
      <c r="P22" s="191"/>
      <c r="Q22" s="191"/>
      <c r="R22" s="191"/>
      <c r="S22" s="191"/>
      <c r="T22" s="191"/>
      <c r="U22" s="71"/>
    </row>
    <row r="23" customFormat="false" ht="12.8" hidden="false" customHeight="false" outlineLevel="0" collapsed="false">
      <c r="A23" s="71"/>
      <c r="B23" s="1" t="n">
        <f aca="false">IF(C23&lt;=Рабочий!AE$1,INDEX(Рабочий!$Z$3:$Z$303,MATCH(C23,Рабочий!$AE$3:$AE$303,0)),0)</f>
        <v>0</v>
      </c>
      <c r="C23" s="1" t="n">
        <f aca="false">C22+1</f>
        <v>17</v>
      </c>
      <c r="D23" s="189" t="str">
        <f aca="false">IF(C23&lt;=Рабочий!AE$1,INDEX(Рабочий!$AA$3:$AA$303,MATCH(C23,Рабочий!$AE$3:$AE$303,0)),"")</f>
        <v/>
      </c>
      <c r="E23" s="190" t="str">
        <f aca="false">IF(D23&lt;&gt;"",INDEX(Рабочий!$AF$3:$AF$303,MATCH(C23,Рабочий!$AE$3:$AE$303,0)),"")</f>
        <v/>
      </c>
      <c r="F23" s="191"/>
      <c r="G23" s="191"/>
      <c r="H23" s="191"/>
      <c r="I23" s="191"/>
      <c r="J23" s="191"/>
      <c r="K23" s="191"/>
      <c r="L23" s="71"/>
      <c r="M23" s="189" t="str">
        <f aca="false">D23</f>
        <v/>
      </c>
      <c r="N23" s="192" t="str">
        <f aca="false">E23</f>
        <v/>
      </c>
      <c r="O23" s="191"/>
      <c r="P23" s="191"/>
      <c r="Q23" s="191"/>
      <c r="R23" s="191"/>
      <c r="S23" s="191"/>
      <c r="T23" s="191"/>
      <c r="U23" s="71"/>
    </row>
    <row r="24" customFormat="false" ht="12.8" hidden="false" customHeight="false" outlineLevel="0" collapsed="false">
      <c r="A24" s="71"/>
      <c r="B24" s="1" t="n">
        <f aca="false">IF(C24&lt;=Рабочий!AE$1,INDEX(Рабочий!$Z$3:$Z$303,MATCH(C24,Рабочий!$AE$3:$AE$303,0)),0)</f>
        <v>0</v>
      </c>
      <c r="C24" s="1" t="n">
        <f aca="false">C23+1</f>
        <v>18</v>
      </c>
      <c r="D24" s="189" t="str">
        <f aca="false">IF(C24&lt;=Рабочий!AE$1,INDEX(Рабочий!$AA$3:$AA$303,MATCH(C24,Рабочий!$AE$3:$AE$303,0)),"")</f>
        <v/>
      </c>
      <c r="E24" s="190" t="str">
        <f aca="false">IF(D24&lt;&gt;"",INDEX(Рабочий!$AF$3:$AF$303,MATCH(C24,Рабочий!$AE$3:$AE$303,0)),"")</f>
        <v/>
      </c>
      <c r="F24" s="191"/>
      <c r="G24" s="191"/>
      <c r="H24" s="191"/>
      <c r="I24" s="191"/>
      <c r="J24" s="191"/>
      <c r="K24" s="191"/>
      <c r="L24" s="71"/>
      <c r="M24" s="189" t="str">
        <f aca="false">D24</f>
        <v/>
      </c>
      <c r="N24" s="192" t="str">
        <f aca="false">E24</f>
        <v/>
      </c>
      <c r="O24" s="191"/>
      <c r="P24" s="191"/>
      <c r="Q24" s="191"/>
      <c r="R24" s="191"/>
      <c r="S24" s="191"/>
      <c r="T24" s="191"/>
      <c r="U24" s="71"/>
    </row>
    <row r="25" customFormat="false" ht="12.8" hidden="false" customHeight="false" outlineLevel="0" collapsed="false">
      <c r="A25" s="71"/>
      <c r="B25" s="1" t="n">
        <f aca="false">IF(C25&lt;=Рабочий!AE$1,INDEX(Рабочий!$Z$3:$Z$303,MATCH(C25,Рабочий!$AE$3:$AE$303,0)),0)</f>
        <v>0</v>
      </c>
      <c r="C25" s="1" t="n">
        <f aca="false">C24+1</f>
        <v>19</v>
      </c>
      <c r="D25" s="189" t="str">
        <f aca="false">IF(C25&lt;=Рабочий!AE$1,INDEX(Рабочий!$AA$3:$AA$303,MATCH(C25,Рабочий!$AE$3:$AE$303,0)),"")</f>
        <v/>
      </c>
      <c r="E25" s="190" t="str">
        <f aca="false">IF(D25&lt;&gt;"",INDEX(Рабочий!$AF$3:$AF$303,MATCH(C25,Рабочий!$AE$3:$AE$303,0)),"")</f>
        <v/>
      </c>
      <c r="F25" s="191"/>
      <c r="G25" s="191"/>
      <c r="H25" s="191"/>
      <c r="I25" s="191"/>
      <c r="J25" s="191"/>
      <c r="K25" s="191"/>
      <c r="L25" s="71"/>
      <c r="M25" s="189" t="str">
        <f aca="false">D25</f>
        <v/>
      </c>
      <c r="N25" s="192" t="str">
        <f aca="false">E25</f>
        <v/>
      </c>
      <c r="O25" s="191"/>
      <c r="P25" s="191"/>
      <c r="Q25" s="191"/>
      <c r="R25" s="191"/>
      <c r="S25" s="191"/>
      <c r="T25" s="191"/>
      <c r="U25" s="71"/>
    </row>
    <row r="26" customFormat="false" ht="12.8" hidden="false" customHeight="false" outlineLevel="0" collapsed="false">
      <c r="A26" s="71"/>
      <c r="B26" s="1" t="n">
        <f aca="false">IF(C26&lt;=Рабочий!AE$1,INDEX(Рабочий!$Z$3:$Z$303,MATCH(C26,Рабочий!$AE$3:$AE$303,0)),0)</f>
        <v>0</v>
      </c>
      <c r="C26" s="1" t="n">
        <f aca="false">C25+1</f>
        <v>20</v>
      </c>
      <c r="D26" s="189" t="str">
        <f aca="false">IF(C26&lt;=Рабочий!AE$1,INDEX(Рабочий!$AA$3:$AA$303,MATCH(C26,Рабочий!$AE$3:$AE$303,0)),"")</f>
        <v/>
      </c>
      <c r="E26" s="190" t="str">
        <f aca="false">IF(D26&lt;&gt;"",INDEX(Рабочий!$AF$3:$AF$303,MATCH(C26,Рабочий!$AE$3:$AE$303,0)),"")</f>
        <v/>
      </c>
      <c r="F26" s="191"/>
      <c r="G26" s="191"/>
      <c r="H26" s="191"/>
      <c r="I26" s="191"/>
      <c r="J26" s="191"/>
      <c r="K26" s="191"/>
      <c r="L26" s="71"/>
      <c r="M26" s="189" t="str">
        <f aca="false">D26</f>
        <v/>
      </c>
      <c r="N26" s="192" t="str">
        <f aca="false">E26</f>
        <v/>
      </c>
      <c r="O26" s="191"/>
      <c r="P26" s="191"/>
      <c r="Q26" s="191"/>
      <c r="R26" s="191"/>
      <c r="S26" s="191"/>
      <c r="T26" s="191"/>
      <c r="U26" s="71"/>
    </row>
    <row r="27" customFormat="false" ht="12.8" hidden="false" customHeight="false" outlineLevel="0" collapsed="false">
      <c r="A27" s="71"/>
      <c r="B27" s="1" t="n">
        <f aca="false">IF(C27&lt;=Рабочий!AE$1,INDEX(Рабочий!$Z$3:$Z$303,MATCH(C27,Рабочий!$AE$3:$AE$303,0)),0)</f>
        <v>0</v>
      </c>
      <c r="C27" s="1" t="n">
        <f aca="false">C26+1</f>
        <v>21</v>
      </c>
      <c r="D27" s="189" t="str">
        <f aca="false">IF(C27&lt;=Рабочий!AE$1,INDEX(Рабочий!$AA$3:$AA$303,MATCH(C27,Рабочий!$AE$3:$AE$303,0)),"")</f>
        <v/>
      </c>
      <c r="E27" s="190" t="str">
        <f aca="false">IF(D27&lt;&gt;"",INDEX(Рабочий!$AF$3:$AF$303,MATCH(C27,Рабочий!$AE$3:$AE$303,0)),"")</f>
        <v/>
      </c>
      <c r="F27" s="191"/>
      <c r="G27" s="191"/>
      <c r="H27" s="191"/>
      <c r="I27" s="191"/>
      <c r="J27" s="191"/>
      <c r="K27" s="191"/>
      <c r="L27" s="71"/>
      <c r="M27" s="189" t="str">
        <f aca="false">D27</f>
        <v/>
      </c>
      <c r="N27" s="192" t="str">
        <f aca="false">E27</f>
        <v/>
      </c>
      <c r="O27" s="191"/>
      <c r="P27" s="191"/>
      <c r="Q27" s="191"/>
      <c r="R27" s="191"/>
      <c r="S27" s="191"/>
      <c r="T27" s="191"/>
      <c r="U27" s="71"/>
    </row>
    <row r="28" customFormat="false" ht="12.8" hidden="false" customHeight="false" outlineLevel="0" collapsed="false">
      <c r="A28" s="71"/>
      <c r="B28" s="1" t="n">
        <f aca="false">IF(C28&lt;=Рабочий!AE$1,INDEX(Рабочий!$Z$3:$Z$303,MATCH(C28,Рабочий!$AE$3:$AE$303,0)),0)</f>
        <v>0</v>
      </c>
      <c r="C28" s="1" t="n">
        <f aca="false">C27+1</f>
        <v>22</v>
      </c>
      <c r="D28" s="189" t="str">
        <f aca="false">IF(C28&lt;=Рабочий!AE$1,INDEX(Рабочий!$AA$3:$AA$303,MATCH(C28,Рабочий!$AE$3:$AE$303,0)),"")</f>
        <v/>
      </c>
      <c r="E28" s="190" t="str">
        <f aca="false">IF(D28&lt;&gt;"",INDEX(Рабочий!$AF$3:$AF$303,MATCH(C28,Рабочий!$AE$3:$AE$303,0)),"")</f>
        <v/>
      </c>
      <c r="F28" s="191"/>
      <c r="G28" s="191"/>
      <c r="H28" s="191"/>
      <c r="I28" s="191"/>
      <c r="J28" s="191"/>
      <c r="K28" s="191"/>
      <c r="L28" s="71"/>
      <c r="M28" s="189" t="str">
        <f aca="false">D28</f>
        <v/>
      </c>
      <c r="N28" s="192" t="str">
        <f aca="false">E28</f>
        <v/>
      </c>
      <c r="O28" s="191"/>
      <c r="P28" s="191"/>
      <c r="Q28" s="191"/>
      <c r="R28" s="191"/>
      <c r="S28" s="191"/>
      <c r="T28" s="191"/>
      <c r="U28" s="71"/>
    </row>
    <row r="29" customFormat="false" ht="12.8" hidden="false" customHeight="false" outlineLevel="0" collapsed="false">
      <c r="A29" s="71"/>
      <c r="B29" s="1" t="n">
        <f aca="false">IF(C29&lt;=Рабочий!AE$1,INDEX(Рабочий!$Z$3:$Z$303,MATCH(C29,Рабочий!$AE$3:$AE$303,0)),0)</f>
        <v>0</v>
      </c>
      <c r="C29" s="1" t="n">
        <f aca="false">C28+1</f>
        <v>23</v>
      </c>
      <c r="D29" s="189" t="str">
        <f aca="false">IF(C29&lt;=Рабочий!AE$1,INDEX(Рабочий!$AA$3:$AA$303,MATCH(C29,Рабочий!$AE$3:$AE$303,0)),"")</f>
        <v/>
      </c>
      <c r="E29" s="190" t="str">
        <f aca="false">IF(D29&lt;&gt;"",INDEX(Рабочий!$AF$3:$AF$303,MATCH(C29,Рабочий!$AE$3:$AE$303,0)),"")</f>
        <v/>
      </c>
      <c r="F29" s="191"/>
      <c r="G29" s="191"/>
      <c r="H29" s="191"/>
      <c r="I29" s="191"/>
      <c r="J29" s="191"/>
      <c r="K29" s="191"/>
      <c r="L29" s="71"/>
      <c r="M29" s="189" t="str">
        <f aca="false">D29</f>
        <v/>
      </c>
      <c r="N29" s="192" t="str">
        <f aca="false">E29</f>
        <v/>
      </c>
      <c r="O29" s="191"/>
      <c r="P29" s="191"/>
      <c r="Q29" s="191"/>
      <c r="R29" s="191"/>
      <c r="S29" s="191"/>
      <c r="T29" s="191"/>
      <c r="U29" s="71"/>
    </row>
    <row r="30" customFormat="false" ht="12.8" hidden="false" customHeight="false" outlineLevel="0" collapsed="false">
      <c r="A30" s="71"/>
      <c r="B30" s="1" t="n">
        <f aca="false">IF(C30&lt;=Рабочий!AE$1,INDEX(Рабочий!$Z$3:$Z$303,MATCH(C30,Рабочий!$AE$3:$AE$303,0)),0)</f>
        <v>0</v>
      </c>
      <c r="C30" s="1" t="n">
        <f aca="false">C29+1</f>
        <v>24</v>
      </c>
      <c r="D30" s="189" t="str">
        <f aca="false">IF(C30&lt;=Рабочий!AE$1,INDEX(Рабочий!$AA$3:$AA$303,MATCH(C30,Рабочий!$AE$3:$AE$303,0)),"")</f>
        <v/>
      </c>
      <c r="E30" s="190" t="str">
        <f aca="false">IF(D30&lt;&gt;"",INDEX(Рабочий!$AF$3:$AF$303,MATCH(C30,Рабочий!$AE$3:$AE$303,0)),"")</f>
        <v/>
      </c>
      <c r="F30" s="191"/>
      <c r="G30" s="191"/>
      <c r="H30" s="191"/>
      <c r="I30" s="191"/>
      <c r="J30" s="191"/>
      <c r="K30" s="191"/>
      <c r="L30" s="71"/>
      <c r="M30" s="189" t="str">
        <f aca="false">D30</f>
        <v/>
      </c>
      <c r="N30" s="192" t="str">
        <f aca="false">E30</f>
        <v/>
      </c>
      <c r="O30" s="191"/>
      <c r="P30" s="191"/>
      <c r="Q30" s="191"/>
      <c r="R30" s="191"/>
      <c r="S30" s="191"/>
      <c r="T30" s="191"/>
      <c r="U30" s="71"/>
    </row>
    <row r="31" customFormat="false" ht="12.8" hidden="false" customHeight="false" outlineLevel="0" collapsed="false">
      <c r="A31" s="71"/>
      <c r="B31" s="1" t="n">
        <f aca="false">IF(C31&lt;=Рабочий!AE$1,INDEX(Рабочий!$Z$3:$Z$303,MATCH(C31,Рабочий!$AE$3:$AE$303,0)),0)</f>
        <v>0</v>
      </c>
      <c r="C31" s="1" t="n">
        <f aca="false">C30+1</f>
        <v>25</v>
      </c>
      <c r="D31" s="189" t="str">
        <f aca="false">IF(C31&lt;=Рабочий!AE$1,INDEX(Рабочий!$AA$3:$AA$303,MATCH(C31,Рабочий!$AE$3:$AE$303,0)),"")</f>
        <v/>
      </c>
      <c r="E31" s="190" t="str">
        <f aca="false">IF(D31&lt;&gt;"",INDEX(Рабочий!$AF$3:$AF$303,MATCH(C31,Рабочий!$AE$3:$AE$303,0)),"")</f>
        <v/>
      </c>
      <c r="F31" s="191"/>
      <c r="G31" s="191"/>
      <c r="H31" s="191"/>
      <c r="I31" s="191"/>
      <c r="J31" s="191"/>
      <c r="K31" s="191"/>
      <c r="L31" s="71"/>
      <c r="M31" s="189" t="str">
        <f aca="false">D31</f>
        <v/>
      </c>
      <c r="N31" s="192" t="str">
        <f aca="false">E31</f>
        <v/>
      </c>
      <c r="O31" s="191"/>
      <c r="P31" s="191"/>
      <c r="Q31" s="191"/>
      <c r="R31" s="191"/>
      <c r="S31" s="191"/>
      <c r="T31" s="191"/>
      <c r="U31" s="71"/>
    </row>
    <row r="32" customFormat="false" ht="12.8" hidden="false" customHeight="false" outlineLevel="0" collapsed="false">
      <c r="A32" s="71"/>
      <c r="B32" s="1" t="n">
        <f aca="false">IF(C32&lt;=Рабочий!AE$1,INDEX(Рабочий!$Z$3:$Z$303,MATCH(C32,Рабочий!$AE$3:$AE$303,0)),0)</f>
        <v>0</v>
      </c>
      <c r="C32" s="1" t="n">
        <f aca="false">C31+1</f>
        <v>26</v>
      </c>
      <c r="D32" s="189" t="str">
        <f aca="false">IF(C32&lt;=Рабочий!AE$1,INDEX(Рабочий!$AA$3:$AA$303,MATCH(C32,Рабочий!$AE$3:$AE$303,0)),"")</f>
        <v/>
      </c>
      <c r="E32" s="190" t="str">
        <f aca="false">IF(D32&lt;&gt;"",INDEX(Рабочий!$AF$3:$AF$303,MATCH(C32,Рабочий!$AE$3:$AE$303,0)),"")</f>
        <v/>
      </c>
      <c r="F32" s="191"/>
      <c r="G32" s="191"/>
      <c r="H32" s="191"/>
      <c r="I32" s="191"/>
      <c r="J32" s="191"/>
      <c r="K32" s="191"/>
      <c r="L32" s="71"/>
      <c r="M32" s="189" t="str">
        <f aca="false">D32</f>
        <v/>
      </c>
      <c r="N32" s="192" t="str">
        <f aca="false">E32</f>
        <v/>
      </c>
      <c r="O32" s="191"/>
      <c r="P32" s="191"/>
      <c r="Q32" s="191"/>
      <c r="R32" s="191"/>
      <c r="S32" s="191"/>
      <c r="T32" s="191"/>
      <c r="U32" s="71"/>
    </row>
    <row r="33" customFormat="false" ht="12.8" hidden="false" customHeight="false" outlineLevel="0" collapsed="false">
      <c r="A33" s="71"/>
      <c r="B33" s="1" t="n">
        <f aca="false">IF(C33&lt;=Рабочий!AE$1,INDEX(Рабочий!$Z$3:$Z$303,MATCH(C33,Рабочий!$AE$3:$AE$303,0)),0)</f>
        <v>0</v>
      </c>
      <c r="C33" s="1" t="n">
        <f aca="false">C32+1</f>
        <v>27</v>
      </c>
      <c r="D33" s="189" t="str">
        <f aca="false">IF(C33&lt;=Рабочий!AE$1,INDEX(Рабочий!$AA$3:$AA$303,MATCH(C33,Рабочий!$AE$3:$AE$303,0)),"")</f>
        <v/>
      </c>
      <c r="E33" s="190" t="str">
        <f aca="false">IF(D33&lt;&gt;"",INDEX(Рабочий!$AF$3:$AF$303,MATCH(C33,Рабочий!$AE$3:$AE$303,0)),"")</f>
        <v/>
      </c>
      <c r="F33" s="191"/>
      <c r="G33" s="191"/>
      <c r="H33" s="191"/>
      <c r="I33" s="191"/>
      <c r="J33" s="191"/>
      <c r="K33" s="191"/>
      <c r="L33" s="71"/>
      <c r="M33" s="189" t="str">
        <f aca="false">D33</f>
        <v/>
      </c>
      <c r="N33" s="192" t="str">
        <f aca="false">E33</f>
        <v/>
      </c>
      <c r="O33" s="191"/>
      <c r="P33" s="191"/>
      <c r="Q33" s="191"/>
      <c r="R33" s="191"/>
      <c r="S33" s="191"/>
      <c r="T33" s="191"/>
      <c r="U33" s="71"/>
    </row>
    <row r="34" customFormat="false" ht="12.8" hidden="false" customHeight="false" outlineLevel="0" collapsed="false">
      <c r="A34" s="71"/>
      <c r="B34" s="1" t="n">
        <f aca="false">IF(C34&lt;=Рабочий!AE$1,INDEX(Рабочий!$Z$3:$Z$303,MATCH(C34,Рабочий!$AE$3:$AE$303,0)),0)</f>
        <v>0</v>
      </c>
      <c r="C34" s="1" t="n">
        <f aca="false">C33+1</f>
        <v>28</v>
      </c>
      <c r="D34" s="189" t="str">
        <f aca="false">IF(C34&lt;=Рабочий!AE$1,INDEX(Рабочий!$AA$3:$AA$303,MATCH(C34,Рабочий!$AE$3:$AE$303,0)),"")</f>
        <v/>
      </c>
      <c r="E34" s="190" t="str">
        <f aca="false">IF(D34&lt;&gt;"",INDEX(Рабочий!$AF$3:$AF$303,MATCH(C34,Рабочий!$AE$3:$AE$303,0)),"")</f>
        <v/>
      </c>
      <c r="F34" s="191"/>
      <c r="G34" s="191"/>
      <c r="H34" s="191"/>
      <c r="I34" s="191"/>
      <c r="J34" s="191"/>
      <c r="K34" s="191"/>
      <c r="L34" s="71"/>
      <c r="M34" s="189" t="str">
        <f aca="false">D34</f>
        <v/>
      </c>
      <c r="N34" s="192" t="str">
        <f aca="false">E34</f>
        <v/>
      </c>
      <c r="O34" s="191"/>
      <c r="P34" s="191"/>
      <c r="Q34" s="191"/>
      <c r="R34" s="191"/>
      <c r="S34" s="191"/>
      <c r="T34" s="191"/>
      <c r="U34" s="71"/>
    </row>
    <row r="35" customFormat="false" ht="12.8" hidden="false" customHeight="false" outlineLevel="0" collapsed="false">
      <c r="A35" s="71"/>
      <c r="B35" s="1" t="n">
        <f aca="false">IF(C35&lt;=Рабочий!AE$1,INDEX(Рабочий!$Z$3:$Z$303,MATCH(C35,Рабочий!$AE$3:$AE$303,0)),0)</f>
        <v>0</v>
      </c>
      <c r="C35" s="1" t="n">
        <f aca="false">C34+1</f>
        <v>29</v>
      </c>
      <c r="D35" s="189" t="str">
        <f aca="false">IF(C35&lt;=Рабочий!AE$1,INDEX(Рабочий!$AA$3:$AA$303,MATCH(C35,Рабочий!$AE$3:$AE$303,0)),"")</f>
        <v/>
      </c>
      <c r="E35" s="190" t="str">
        <f aca="false">IF(D35&lt;&gt;"",INDEX(Рабочий!$AF$3:$AF$303,MATCH(C35,Рабочий!$AE$3:$AE$303,0)),"")</f>
        <v/>
      </c>
      <c r="F35" s="191"/>
      <c r="G35" s="191"/>
      <c r="H35" s="191"/>
      <c r="I35" s="191"/>
      <c r="J35" s="191"/>
      <c r="K35" s="191"/>
      <c r="L35" s="71"/>
      <c r="M35" s="189" t="str">
        <f aca="false">D35</f>
        <v/>
      </c>
      <c r="N35" s="192" t="str">
        <f aca="false">E35</f>
        <v/>
      </c>
      <c r="O35" s="191"/>
      <c r="P35" s="191"/>
      <c r="Q35" s="191"/>
      <c r="R35" s="191"/>
      <c r="S35" s="191"/>
      <c r="T35" s="191"/>
      <c r="U35" s="71"/>
    </row>
    <row r="36" customFormat="false" ht="12.8" hidden="false" customHeight="false" outlineLevel="0" collapsed="false">
      <c r="A36" s="71"/>
      <c r="B36" s="1" t="n">
        <f aca="false">IF(C36&lt;=Рабочий!AE$1,INDEX(Рабочий!$Z$3:$Z$303,MATCH(C36,Рабочий!$AE$3:$AE$303,0)),0)</f>
        <v>0</v>
      </c>
      <c r="C36" s="1" t="n">
        <f aca="false">C35+1</f>
        <v>30</v>
      </c>
      <c r="D36" s="189" t="str">
        <f aca="false">IF(C36&lt;=Рабочий!AE$1,INDEX(Рабочий!$AA$3:$AA$303,MATCH(C36,Рабочий!$AE$3:$AE$303,0)),"")</f>
        <v/>
      </c>
      <c r="E36" s="190" t="str">
        <f aca="false">IF(D36&lt;&gt;"",INDEX(Рабочий!$AF$3:$AF$303,MATCH(C36,Рабочий!$AE$3:$AE$303,0)),"")</f>
        <v/>
      </c>
      <c r="F36" s="191"/>
      <c r="G36" s="191"/>
      <c r="H36" s="191"/>
      <c r="I36" s="191"/>
      <c r="J36" s="191"/>
      <c r="K36" s="191"/>
      <c r="L36" s="71"/>
      <c r="M36" s="189" t="str">
        <f aca="false">D36</f>
        <v/>
      </c>
      <c r="N36" s="192" t="str">
        <f aca="false">E36</f>
        <v/>
      </c>
      <c r="O36" s="191"/>
      <c r="P36" s="191"/>
      <c r="Q36" s="191"/>
      <c r="R36" s="191"/>
      <c r="S36" s="191"/>
      <c r="T36" s="191"/>
      <c r="U36" s="71"/>
    </row>
    <row r="37" customFormat="false" ht="12.8" hidden="false" customHeight="false" outlineLevel="0" collapsed="false">
      <c r="A37" s="71"/>
      <c r="B37" s="1" t="n">
        <f aca="false">IF(C37&lt;=Рабочий!AE$1,INDEX(Рабочий!$Z$3:$Z$303,MATCH(C37,Рабочий!$AE$3:$AE$303,0)),0)</f>
        <v>0</v>
      </c>
      <c r="C37" s="1" t="n">
        <f aca="false">C36+1</f>
        <v>31</v>
      </c>
      <c r="D37" s="189" t="str">
        <f aca="false">IF(C37&lt;=Рабочий!AE$1,INDEX(Рабочий!$AA$3:$AA$303,MATCH(C37,Рабочий!$AE$3:$AE$303,0)),"")</f>
        <v/>
      </c>
      <c r="E37" s="190" t="str">
        <f aca="false">IF(D37&lt;&gt;"",INDEX(Рабочий!$AF$3:$AF$303,MATCH(C37,Рабочий!$AE$3:$AE$303,0)),"")</f>
        <v/>
      </c>
      <c r="F37" s="191"/>
      <c r="G37" s="191"/>
      <c r="H37" s="191"/>
      <c r="I37" s="191"/>
      <c r="J37" s="191"/>
      <c r="K37" s="191"/>
      <c r="L37" s="71"/>
      <c r="M37" s="189" t="str">
        <f aca="false">D37</f>
        <v/>
      </c>
      <c r="N37" s="192" t="str">
        <f aca="false">E37</f>
        <v/>
      </c>
      <c r="O37" s="191"/>
      <c r="P37" s="191"/>
      <c r="Q37" s="191"/>
      <c r="R37" s="191"/>
      <c r="S37" s="191"/>
      <c r="T37" s="191"/>
      <c r="U37" s="71"/>
    </row>
    <row r="38" customFormat="false" ht="12.8" hidden="false" customHeight="false" outlineLevel="0" collapsed="false">
      <c r="A38" s="71"/>
      <c r="B38" s="1" t="n">
        <f aca="false">IF(C38&lt;=Рабочий!AE$1,INDEX(Рабочий!$Z$3:$Z$303,MATCH(C38,Рабочий!$AE$3:$AE$303,0)),0)</f>
        <v>0</v>
      </c>
      <c r="C38" s="1" t="n">
        <f aca="false">C37+1</f>
        <v>32</v>
      </c>
      <c r="D38" s="189" t="str">
        <f aca="false">IF(C38&lt;=Рабочий!AE$1,INDEX(Рабочий!$AA$3:$AA$303,MATCH(C38,Рабочий!$AE$3:$AE$303,0)),"")</f>
        <v/>
      </c>
      <c r="E38" s="190" t="str">
        <f aca="false">IF(D38&lt;&gt;"",INDEX(Рабочий!$AF$3:$AF$303,MATCH(C38,Рабочий!$AE$3:$AE$303,0)),"")</f>
        <v/>
      </c>
      <c r="F38" s="191"/>
      <c r="G38" s="191"/>
      <c r="H38" s="191"/>
      <c r="I38" s="191"/>
      <c r="J38" s="191"/>
      <c r="K38" s="191"/>
      <c r="L38" s="71"/>
      <c r="M38" s="189" t="str">
        <f aca="false">D38</f>
        <v/>
      </c>
      <c r="N38" s="192" t="str">
        <f aca="false">E38</f>
        <v/>
      </c>
      <c r="O38" s="191"/>
      <c r="P38" s="191"/>
      <c r="Q38" s="191"/>
      <c r="R38" s="191"/>
      <c r="S38" s="191"/>
      <c r="T38" s="191"/>
      <c r="U38" s="71"/>
    </row>
    <row r="39" customFormat="false" ht="12.8" hidden="false" customHeight="false" outlineLevel="0" collapsed="false">
      <c r="A39" s="71"/>
      <c r="B39" s="1" t="n">
        <f aca="false">IF(C39&lt;=Рабочий!AE$1,INDEX(Рабочий!$Z$3:$Z$303,MATCH(C39,Рабочий!$AE$3:$AE$303,0)),0)</f>
        <v>0</v>
      </c>
      <c r="C39" s="1" t="n">
        <f aca="false">C38+1</f>
        <v>33</v>
      </c>
      <c r="D39" s="189" t="str">
        <f aca="false">IF(C39&lt;=Рабочий!AE$1,INDEX(Рабочий!$AA$3:$AA$303,MATCH(C39,Рабочий!$AE$3:$AE$303,0)),"")</f>
        <v/>
      </c>
      <c r="E39" s="190" t="str">
        <f aca="false">IF(D39&lt;&gt;"",INDEX(Рабочий!$AF$3:$AF$303,MATCH(C39,Рабочий!$AE$3:$AE$303,0)),"")</f>
        <v/>
      </c>
      <c r="F39" s="191"/>
      <c r="G39" s="191"/>
      <c r="H39" s="191"/>
      <c r="I39" s="191"/>
      <c r="J39" s="191"/>
      <c r="K39" s="191"/>
      <c r="L39" s="71"/>
      <c r="M39" s="189" t="str">
        <f aca="false">D39</f>
        <v/>
      </c>
      <c r="N39" s="192" t="str">
        <f aca="false">E39</f>
        <v/>
      </c>
      <c r="O39" s="191"/>
      <c r="P39" s="191"/>
      <c r="Q39" s="191"/>
      <c r="R39" s="191"/>
      <c r="S39" s="191"/>
      <c r="T39" s="191"/>
      <c r="U39" s="71"/>
    </row>
    <row r="40" customFormat="false" ht="12.8" hidden="false" customHeight="false" outlineLevel="0" collapsed="false">
      <c r="A40" s="71"/>
      <c r="B40" s="1" t="n">
        <f aca="false">IF(C40&lt;=Рабочий!AE$1,INDEX(Рабочий!$Z$3:$Z$303,MATCH(C40,Рабочий!$AE$3:$AE$303,0)),0)</f>
        <v>0</v>
      </c>
      <c r="C40" s="1" t="n">
        <f aca="false">C39+1</f>
        <v>34</v>
      </c>
      <c r="D40" s="189" t="str">
        <f aca="false">IF(C40&lt;=Рабочий!AE$1,INDEX(Рабочий!$AA$3:$AA$303,MATCH(C40,Рабочий!$AE$3:$AE$303,0)),"")</f>
        <v/>
      </c>
      <c r="E40" s="190" t="str">
        <f aca="false">IF(D40&lt;&gt;"",INDEX(Рабочий!$AF$3:$AF$303,MATCH(C40,Рабочий!$AE$3:$AE$303,0)),"")</f>
        <v/>
      </c>
      <c r="F40" s="191"/>
      <c r="G40" s="191"/>
      <c r="H40" s="191"/>
      <c r="I40" s="191"/>
      <c r="J40" s="191"/>
      <c r="K40" s="191"/>
      <c r="L40" s="71"/>
      <c r="M40" s="189" t="str">
        <f aca="false">D40</f>
        <v/>
      </c>
      <c r="N40" s="192" t="str">
        <f aca="false">E40</f>
        <v/>
      </c>
      <c r="O40" s="191"/>
      <c r="P40" s="191"/>
      <c r="Q40" s="191"/>
      <c r="R40" s="191"/>
      <c r="S40" s="191"/>
      <c r="T40" s="191"/>
      <c r="U40" s="71"/>
    </row>
    <row r="41" customFormat="false" ht="12.8" hidden="false" customHeight="false" outlineLevel="0" collapsed="false">
      <c r="A41" s="71"/>
      <c r="B41" s="1" t="n">
        <f aca="false">IF(C41&lt;=Рабочий!AE$1,INDEX(Рабочий!$Z$3:$Z$303,MATCH(C41,Рабочий!$AE$3:$AE$303,0)),0)</f>
        <v>0</v>
      </c>
      <c r="C41" s="1" t="n">
        <f aca="false">C40+1</f>
        <v>35</v>
      </c>
      <c r="D41" s="189" t="str">
        <f aca="false">IF(C41&lt;=Рабочий!AE$1,INDEX(Рабочий!$AA$3:$AA$303,MATCH(C41,Рабочий!$AE$3:$AE$303,0)),"")</f>
        <v/>
      </c>
      <c r="E41" s="190" t="str">
        <f aca="false">IF(D41&lt;&gt;"",INDEX(Рабочий!$AF$3:$AF$303,MATCH(C41,Рабочий!$AE$3:$AE$303,0)),"")</f>
        <v/>
      </c>
      <c r="F41" s="191"/>
      <c r="G41" s="191"/>
      <c r="H41" s="191"/>
      <c r="I41" s="191"/>
      <c r="J41" s="191"/>
      <c r="K41" s="191"/>
      <c r="L41" s="71"/>
      <c r="M41" s="189" t="str">
        <f aca="false">D41</f>
        <v/>
      </c>
      <c r="N41" s="192" t="str">
        <f aca="false">E41</f>
        <v/>
      </c>
      <c r="O41" s="191"/>
      <c r="P41" s="191"/>
      <c r="Q41" s="191"/>
      <c r="R41" s="191"/>
      <c r="S41" s="191"/>
      <c r="T41" s="191"/>
      <c r="U41" s="71"/>
    </row>
    <row r="42" customFormat="false" ht="12.8" hidden="false" customHeight="false" outlineLevel="0" collapsed="false">
      <c r="A42" s="71"/>
      <c r="B42" s="1" t="n">
        <f aca="false">IF(C42&lt;=Рабочий!AE$1,INDEX(Рабочий!$Z$3:$Z$303,MATCH(C42,Рабочий!$AE$3:$AE$303,0)),0)</f>
        <v>0</v>
      </c>
      <c r="C42" s="1" t="n">
        <f aca="false">C41+1</f>
        <v>36</v>
      </c>
      <c r="D42" s="189" t="str">
        <f aca="false">IF(C42&lt;=Рабочий!AE$1,INDEX(Рабочий!$AA$3:$AA$303,MATCH(C42,Рабочий!$AE$3:$AE$303,0)),"")</f>
        <v/>
      </c>
      <c r="E42" s="190" t="str">
        <f aca="false">IF(D42&lt;&gt;"",INDEX(Рабочий!$AF$3:$AF$303,MATCH(C42,Рабочий!$AE$3:$AE$303,0)),"")</f>
        <v/>
      </c>
      <c r="F42" s="191"/>
      <c r="G42" s="191"/>
      <c r="H42" s="191"/>
      <c r="I42" s="191"/>
      <c r="J42" s="191"/>
      <c r="K42" s="191"/>
      <c r="L42" s="71"/>
      <c r="M42" s="189" t="str">
        <f aca="false">D42</f>
        <v/>
      </c>
      <c r="N42" s="192" t="str">
        <f aca="false">E42</f>
        <v/>
      </c>
      <c r="O42" s="191"/>
      <c r="P42" s="191"/>
      <c r="Q42" s="191"/>
      <c r="R42" s="191"/>
      <c r="S42" s="191"/>
      <c r="T42" s="191"/>
      <c r="U42" s="71"/>
    </row>
    <row r="43" customFormat="false" ht="12.8" hidden="false" customHeight="false" outlineLevel="0" collapsed="false">
      <c r="A43" s="71"/>
      <c r="B43" s="1" t="n">
        <f aca="false">IF(C43&lt;=Рабочий!AE$1,INDEX(Рабочий!$Z$3:$Z$303,MATCH(C43,Рабочий!$AE$3:$AE$303,0)),0)</f>
        <v>0</v>
      </c>
      <c r="C43" s="1" t="n">
        <f aca="false">C42+1</f>
        <v>37</v>
      </c>
      <c r="D43" s="189" t="str">
        <f aca="false">IF(C43&lt;=Рабочий!AE$1,INDEX(Рабочий!$AA$3:$AA$303,MATCH(C43,Рабочий!$AE$3:$AE$303,0)),"")</f>
        <v/>
      </c>
      <c r="E43" s="190" t="str">
        <f aca="false">IF(D43&lt;&gt;"",INDEX(Рабочий!$AF$3:$AF$303,MATCH(C43,Рабочий!$AE$3:$AE$303,0)),"")</f>
        <v/>
      </c>
      <c r="F43" s="191"/>
      <c r="G43" s="191"/>
      <c r="H43" s="191"/>
      <c r="I43" s="191"/>
      <c r="J43" s="191"/>
      <c r="K43" s="191"/>
      <c r="L43" s="71"/>
      <c r="M43" s="189" t="str">
        <f aca="false">D43</f>
        <v/>
      </c>
      <c r="N43" s="192" t="str">
        <f aca="false">E43</f>
        <v/>
      </c>
      <c r="O43" s="191"/>
      <c r="P43" s="191"/>
      <c r="Q43" s="191"/>
      <c r="R43" s="191"/>
      <c r="S43" s="191"/>
      <c r="T43" s="191"/>
      <c r="U43" s="71"/>
    </row>
    <row r="44" customFormat="false" ht="12.8" hidden="false" customHeight="false" outlineLevel="0" collapsed="false">
      <c r="A44" s="71"/>
      <c r="B44" s="1" t="n">
        <f aca="false">IF(C44&lt;=Рабочий!AE$1,INDEX(Рабочий!$Z$3:$Z$303,MATCH(C44,Рабочий!$AE$3:$AE$303,0)),0)</f>
        <v>0</v>
      </c>
      <c r="C44" s="1" t="n">
        <f aca="false">C43+1</f>
        <v>38</v>
      </c>
      <c r="D44" s="189" t="str">
        <f aca="false">IF(C44&lt;=Рабочий!AE$1,INDEX(Рабочий!$AA$3:$AA$303,MATCH(C44,Рабочий!$AE$3:$AE$303,0)),"")</f>
        <v/>
      </c>
      <c r="E44" s="190" t="str">
        <f aca="false">IF(D44&lt;&gt;"",INDEX(Рабочий!$AF$3:$AF$303,MATCH(C44,Рабочий!$AE$3:$AE$303,0)),"")</f>
        <v/>
      </c>
      <c r="F44" s="191"/>
      <c r="G44" s="191"/>
      <c r="H44" s="191"/>
      <c r="I44" s="191"/>
      <c r="J44" s="191"/>
      <c r="K44" s="191"/>
      <c r="L44" s="71"/>
      <c r="M44" s="189" t="str">
        <f aca="false">D44</f>
        <v/>
      </c>
      <c r="N44" s="192" t="str">
        <f aca="false">E44</f>
        <v/>
      </c>
      <c r="O44" s="191"/>
      <c r="P44" s="191"/>
      <c r="Q44" s="191"/>
      <c r="R44" s="191"/>
      <c r="S44" s="191"/>
      <c r="T44" s="191"/>
      <c r="U44" s="71"/>
    </row>
    <row r="45" customFormat="false" ht="12.8" hidden="false" customHeight="false" outlineLevel="0" collapsed="false">
      <c r="A45" s="71"/>
      <c r="B45" s="1" t="n">
        <f aca="false">IF(C45&lt;=Рабочий!AE$1,INDEX(Рабочий!$Z$3:$Z$303,MATCH(C45,Рабочий!$AE$3:$AE$303,0)),0)</f>
        <v>0</v>
      </c>
      <c r="C45" s="1" t="n">
        <f aca="false">C44+1</f>
        <v>39</v>
      </c>
      <c r="D45" s="189" t="str">
        <f aca="false">IF(C45&lt;=Рабочий!AE$1,INDEX(Рабочий!$AA$3:$AA$303,MATCH(C45,Рабочий!$AE$3:$AE$303,0)),"")</f>
        <v/>
      </c>
      <c r="E45" s="190" t="str">
        <f aca="false">IF(D45&lt;&gt;"",INDEX(Рабочий!$AF$3:$AF$303,MATCH(C45,Рабочий!$AE$3:$AE$303,0)),"")</f>
        <v/>
      </c>
      <c r="F45" s="191"/>
      <c r="G45" s="191"/>
      <c r="H45" s="191"/>
      <c r="I45" s="191"/>
      <c r="J45" s="191"/>
      <c r="K45" s="191"/>
      <c r="L45" s="71"/>
      <c r="M45" s="189" t="str">
        <f aca="false">D45</f>
        <v/>
      </c>
      <c r="N45" s="192" t="str">
        <f aca="false">E45</f>
        <v/>
      </c>
      <c r="O45" s="191"/>
      <c r="P45" s="191"/>
      <c r="Q45" s="191"/>
      <c r="R45" s="191"/>
      <c r="S45" s="191"/>
      <c r="T45" s="191"/>
      <c r="U45" s="71"/>
    </row>
    <row r="46" customFormat="false" ht="12.8" hidden="false" customHeight="false" outlineLevel="0" collapsed="false">
      <c r="A46" s="71"/>
      <c r="B46" s="1" t="n">
        <f aca="false">IF(C46&lt;=Рабочий!AE$1,INDEX(Рабочий!$Z$3:$Z$303,MATCH(C46,Рабочий!$AE$3:$AE$303,0)),0)</f>
        <v>0</v>
      </c>
      <c r="C46" s="1" t="n">
        <f aca="false">C45+1</f>
        <v>40</v>
      </c>
      <c r="D46" s="189" t="str">
        <f aca="false">IF(C46&lt;=Рабочий!AE$1,INDEX(Рабочий!$AA$3:$AA$303,MATCH(C46,Рабочий!$AE$3:$AE$303,0)),"")</f>
        <v/>
      </c>
      <c r="E46" s="190" t="str">
        <f aca="false">IF(D46&lt;&gt;"",INDEX(Рабочий!$AF$3:$AF$303,MATCH(C46,Рабочий!$AE$3:$AE$303,0)),"")</f>
        <v/>
      </c>
      <c r="F46" s="191"/>
      <c r="G46" s="191"/>
      <c r="H46" s="191"/>
      <c r="I46" s="191"/>
      <c r="J46" s="191"/>
      <c r="K46" s="191"/>
      <c r="L46" s="71"/>
      <c r="M46" s="189" t="str">
        <f aca="false">D46</f>
        <v/>
      </c>
      <c r="N46" s="192" t="str">
        <f aca="false">E46</f>
        <v/>
      </c>
      <c r="O46" s="191"/>
      <c r="P46" s="191"/>
      <c r="Q46" s="191"/>
      <c r="R46" s="191"/>
      <c r="S46" s="191"/>
      <c r="T46" s="191"/>
      <c r="U46" s="71"/>
    </row>
    <row r="47" customFormat="false" ht="12.8" hidden="false" customHeight="false" outlineLevel="0" collapsed="false">
      <c r="A47" s="71"/>
      <c r="B47" s="1" t="n">
        <f aca="false">IF(C47&lt;=Рабочий!AE$1,INDEX(Рабочий!$Z$3:$Z$303,MATCH(C47,Рабочий!$AE$3:$AE$303,0)),0)</f>
        <v>0</v>
      </c>
      <c r="C47" s="1" t="n">
        <f aca="false">C46+1</f>
        <v>41</v>
      </c>
      <c r="D47" s="189" t="str">
        <f aca="false">IF(C47&lt;=Рабочий!AE$1,INDEX(Рабочий!$AA$3:$AA$303,MATCH(C47,Рабочий!$AE$3:$AE$303,0)),"")</f>
        <v/>
      </c>
      <c r="E47" s="190" t="str">
        <f aca="false">IF(D47&lt;&gt;"",INDEX(Рабочий!$AF$3:$AF$303,MATCH(C47,Рабочий!$AE$3:$AE$303,0)),"")</f>
        <v/>
      </c>
      <c r="F47" s="191"/>
      <c r="G47" s="191"/>
      <c r="H47" s="191"/>
      <c r="I47" s="191"/>
      <c r="J47" s="191"/>
      <c r="K47" s="191"/>
      <c r="L47" s="71"/>
      <c r="M47" s="189" t="str">
        <f aca="false">D47</f>
        <v/>
      </c>
      <c r="N47" s="192" t="str">
        <f aca="false">E47</f>
        <v/>
      </c>
      <c r="O47" s="191"/>
      <c r="P47" s="191"/>
      <c r="Q47" s="191"/>
      <c r="R47" s="191"/>
      <c r="S47" s="191"/>
      <c r="T47" s="191"/>
      <c r="U47" s="71"/>
    </row>
    <row r="48" customFormat="false" ht="12.8" hidden="false" customHeight="false" outlineLevel="0" collapsed="false">
      <c r="A48" s="71"/>
      <c r="B48" s="1" t="n">
        <f aca="false">IF(C48&lt;=Рабочий!AE$1,INDEX(Рабочий!$Z$3:$Z$303,MATCH(C48,Рабочий!$AE$3:$AE$303,0)),0)</f>
        <v>0</v>
      </c>
      <c r="C48" s="1" t="n">
        <f aca="false">C47+1</f>
        <v>42</v>
      </c>
      <c r="D48" s="189" t="str">
        <f aca="false">IF(C48&lt;=Рабочий!AE$1,INDEX(Рабочий!$AA$3:$AA$303,MATCH(C48,Рабочий!$AE$3:$AE$303,0)),"")</f>
        <v/>
      </c>
      <c r="E48" s="190" t="str">
        <f aca="false">IF(D48&lt;&gt;"",INDEX(Рабочий!$AF$3:$AF$303,MATCH(C48,Рабочий!$AE$3:$AE$303,0)),"")</f>
        <v/>
      </c>
      <c r="F48" s="191"/>
      <c r="G48" s="191"/>
      <c r="H48" s="191"/>
      <c r="I48" s="191"/>
      <c r="J48" s="191"/>
      <c r="K48" s="191"/>
      <c r="L48" s="71"/>
      <c r="M48" s="189" t="str">
        <f aca="false">D48</f>
        <v/>
      </c>
      <c r="N48" s="192" t="str">
        <f aca="false">E48</f>
        <v/>
      </c>
      <c r="O48" s="191"/>
      <c r="P48" s="191"/>
      <c r="Q48" s="191"/>
      <c r="R48" s="191"/>
      <c r="S48" s="191"/>
      <c r="T48" s="191"/>
      <c r="U48" s="71"/>
    </row>
    <row r="49" customFormat="false" ht="12.8" hidden="false" customHeight="false" outlineLevel="0" collapsed="false">
      <c r="A49" s="71"/>
      <c r="B49" s="1" t="n">
        <f aca="false">IF(C49&lt;=Рабочий!AE$1,INDEX(Рабочий!$Z$3:$Z$303,MATCH(C49,Рабочий!$AE$3:$AE$303,0)),0)</f>
        <v>0</v>
      </c>
      <c r="C49" s="1" t="n">
        <f aca="false">C48+1</f>
        <v>43</v>
      </c>
      <c r="D49" s="189" t="str">
        <f aca="false">IF(C49&lt;=Рабочий!AE$1,INDEX(Рабочий!$AA$3:$AA$303,MATCH(C49,Рабочий!$AE$3:$AE$303,0)),"")</f>
        <v/>
      </c>
      <c r="E49" s="190" t="str">
        <f aca="false">IF(D49&lt;&gt;"",INDEX(Рабочий!$AF$3:$AF$303,MATCH(C49,Рабочий!$AE$3:$AE$303,0)),"")</f>
        <v/>
      </c>
      <c r="F49" s="191"/>
      <c r="G49" s="191"/>
      <c r="H49" s="191"/>
      <c r="I49" s="191"/>
      <c r="J49" s="191"/>
      <c r="K49" s="191"/>
      <c r="L49" s="71"/>
      <c r="M49" s="189" t="str">
        <f aca="false">D49</f>
        <v/>
      </c>
      <c r="N49" s="192" t="str">
        <f aca="false">E49</f>
        <v/>
      </c>
      <c r="O49" s="191"/>
      <c r="P49" s="191"/>
      <c r="Q49" s="191"/>
      <c r="R49" s="191"/>
      <c r="S49" s="191"/>
      <c r="T49" s="191"/>
      <c r="U49" s="71"/>
    </row>
    <row r="50" customFormat="false" ht="12.8" hidden="false" customHeight="false" outlineLevel="0" collapsed="false">
      <c r="A50" s="71"/>
      <c r="B50" s="1" t="n">
        <f aca="false">IF(C50&lt;=Рабочий!AE$1,INDEX(Рабочий!$Z$3:$Z$303,MATCH(C50,Рабочий!$AE$3:$AE$303,0)),0)</f>
        <v>0</v>
      </c>
      <c r="C50" s="1" t="n">
        <f aca="false">C49+1</f>
        <v>44</v>
      </c>
      <c r="D50" s="189" t="str">
        <f aca="false">IF(C50&lt;=Рабочий!AE$1,INDEX(Рабочий!$AA$3:$AA$303,MATCH(C50,Рабочий!$AE$3:$AE$303,0)),"")</f>
        <v/>
      </c>
      <c r="E50" s="190" t="str">
        <f aca="false">IF(D50&lt;&gt;"",INDEX(Рабочий!$AF$3:$AF$303,MATCH(C50,Рабочий!$AE$3:$AE$303,0)),"")</f>
        <v/>
      </c>
      <c r="F50" s="191"/>
      <c r="G50" s="191"/>
      <c r="H50" s="191"/>
      <c r="I50" s="191"/>
      <c r="J50" s="191"/>
      <c r="K50" s="191"/>
      <c r="L50" s="71"/>
      <c r="M50" s="189" t="str">
        <f aca="false">D50</f>
        <v/>
      </c>
      <c r="N50" s="192" t="str">
        <f aca="false">E50</f>
        <v/>
      </c>
      <c r="O50" s="191"/>
      <c r="P50" s="191"/>
      <c r="Q50" s="191"/>
      <c r="R50" s="191"/>
      <c r="S50" s="191"/>
      <c r="T50" s="191"/>
      <c r="U50" s="71"/>
    </row>
    <row r="51" customFormat="false" ht="12.8" hidden="false" customHeight="false" outlineLevel="0" collapsed="false">
      <c r="A51" s="71"/>
      <c r="B51" s="1" t="n">
        <f aca="false">IF(C51&lt;=Рабочий!AE$1,INDEX(Рабочий!$Z$3:$Z$303,MATCH(C51,Рабочий!$AE$3:$AE$303,0)),0)</f>
        <v>0</v>
      </c>
      <c r="C51" s="1" t="n">
        <f aca="false">C50+1</f>
        <v>45</v>
      </c>
      <c r="D51" s="189" t="str">
        <f aca="false">IF(C51&lt;=Рабочий!AE$1,INDEX(Рабочий!$AA$3:$AA$303,MATCH(C51,Рабочий!$AE$3:$AE$303,0)),"")</f>
        <v/>
      </c>
      <c r="E51" s="190" t="str">
        <f aca="false">IF(D51&lt;&gt;"",INDEX(Рабочий!$AF$3:$AF$303,MATCH(C51,Рабочий!$AE$3:$AE$303,0)),"")</f>
        <v/>
      </c>
      <c r="F51" s="191"/>
      <c r="G51" s="191"/>
      <c r="H51" s="191"/>
      <c r="I51" s="191"/>
      <c r="J51" s="191"/>
      <c r="K51" s="191"/>
      <c r="L51" s="71"/>
      <c r="M51" s="189" t="str">
        <f aca="false">D51</f>
        <v/>
      </c>
      <c r="N51" s="192" t="str">
        <f aca="false">E51</f>
        <v/>
      </c>
      <c r="O51" s="191"/>
      <c r="P51" s="191"/>
      <c r="Q51" s="191"/>
      <c r="R51" s="191"/>
      <c r="S51" s="191"/>
      <c r="T51" s="191"/>
      <c r="U51" s="71"/>
    </row>
    <row r="52" customFormat="false" ht="12.8" hidden="false" customHeight="false" outlineLevel="0" collapsed="false">
      <c r="A52" s="71"/>
      <c r="B52" s="1" t="n">
        <f aca="false">IF(C52&lt;=Рабочий!AE$1,INDEX(Рабочий!$Z$3:$Z$303,MATCH(C52,Рабочий!$AE$3:$AE$303,0)),0)</f>
        <v>0</v>
      </c>
      <c r="C52" s="1" t="n">
        <f aca="false">C51+1</f>
        <v>46</v>
      </c>
      <c r="D52" s="189" t="str">
        <f aca="false">IF(C52&lt;=Рабочий!AE$1,INDEX(Рабочий!$AA$3:$AA$303,MATCH(C52,Рабочий!$AE$3:$AE$303,0)),"")</f>
        <v/>
      </c>
      <c r="E52" s="190" t="str">
        <f aca="false">IF(D52&lt;&gt;"",INDEX(Рабочий!$AF$3:$AF$303,MATCH(C52,Рабочий!$AE$3:$AE$303,0)),"")</f>
        <v/>
      </c>
      <c r="F52" s="191"/>
      <c r="G52" s="191"/>
      <c r="H52" s="191"/>
      <c r="I52" s="191"/>
      <c r="J52" s="191"/>
      <c r="K52" s="191"/>
      <c r="L52" s="71"/>
      <c r="M52" s="189" t="str">
        <f aca="false">D52</f>
        <v/>
      </c>
      <c r="N52" s="192" t="str">
        <f aca="false">E52</f>
        <v/>
      </c>
      <c r="O52" s="191"/>
      <c r="P52" s="191"/>
      <c r="Q52" s="191"/>
      <c r="R52" s="191"/>
      <c r="S52" s="191"/>
      <c r="T52" s="191"/>
      <c r="U52" s="71"/>
    </row>
    <row r="53" customFormat="false" ht="12.8" hidden="false" customHeight="false" outlineLevel="0" collapsed="false">
      <c r="A53" s="71"/>
      <c r="B53" s="1" t="n">
        <f aca="false">IF(C53&lt;=Рабочий!AE$1,INDEX(Рабочий!$Z$3:$Z$303,MATCH(C53,Рабочий!$AE$3:$AE$303,0)),0)</f>
        <v>0</v>
      </c>
      <c r="C53" s="1" t="n">
        <f aca="false">C52+1</f>
        <v>47</v>
      </c>
      <c r="D53" s="189" t="str">
        <f aca="false">IF(C53&lt;=Рабочий!AE$1,INDEX(Рабочий!$AA$3:$AA$303,MATCH(C53,Рабочий!$AE$3:$AE$303,0)),"")</f>
        <v/>
      </c>
      <c r="E53" s="190" t="str">
        <f aca="false">IF(D53&lt;&gt;"",INDEX(Рабочий!$AF$3:$AF$303,MATCH(C53,Рабочий!$AE$3:$AE$303,0)),"")</f>
        <v/>
      </c>
      <c r="F53" s="191"/>
      <c r="G53" s="191"/>
      <c r="H53" s="191"/>
      <c r="I53" s="191"/>
      <c r="J53" s="191"/>
      <c r="K53" s="191"/>
      <c r="L53" s="71"/>
      <c r="M53" s="189" t="str">
        <f aca="false">D53</f>
        <v/>
      </c>
      <c r="N53" s="192" t="str">
        <f aca="false">E53</f>
        <v/>
      </c>
      <c r="O53" s="191"/>
      <c r="P53" s="191"/>
      <c r="Q53" s="191"/>
      <c r="R53" s="191"/>
      <c r="S53" s="191"/>
      <c r="T53" s="191"/>
      <c r="U53" s="71"/>
    </row>
    <row r="54" customFormat="false" ht="12.8" hidden="false" customHeight="false" outlineLevel="0" collapsed="false">
      <c r="A54" s="71"/>
      <c r="B54" s="1" t="n">
        <f aca="false">IF(C54&lt;=Рабочий!AE$1,INDEX(Рабочий!$Z$3:$Z$303,MATCH(C54,Рабочий!$AE$3:$AE$303,0)),0)</f>
        <v>0</v>
      </c>
      <c r="C54" s="1" t="n">
        <f aca="false">C53+1</f>
        <v>48</v>
      </c>
      <c r="D54" s="189" t="str">
        <f aca="false">IF(C54&lt;=Рабочий!AE$1,INDEX(Рабочий!$AA$3:$AA$303,MATCH(C54,Рабочий!$AE$3:$AE$303,0)),"")</f>
        <v/>
      </c>
      <c r="E54" s="190" t="str">
        <f aca="false">IF(D54&lt;&gt;"",INDEX(Рабочий!$AF$3:$AF$303,MATCH(C54,Рабочий!$AE$3:$AE$303,0)),"")</f>
        <v/>
      </c>
      <c r="F54" s="191"/>
      <c r="G54" s="191"/>
      <c r="H54" s="191"/>
      <c r="I54" s="191"/>
      <c r="J54" s="191"/>
      <c r="K54" s="191"/>
      <c r="L54" s="71"/>
      <c r="M54" s="189" t="str">
        <f aca="false">D54</f>
        <v/>
      </c>
      <c r="N54" s="192" t="str">
        <f aca="false">E54</f>
        <v/>
      </c>
      <c r="O54" s="191"/>
      <c r="P54" s="191"/>
      <c r="Q54" s="191"/>
      <c r="R54" s="191"/>
      <c r="S54" s="191"/>
      <c r="T54" s="191"/>
      <c r="U54" s="71"/>
    </row>
    <row r="55" customFormat="false" ht="12.8" hidden="false" customHeight="false" outlineLevel="0" collapsed="false">
      <c r="A55" s="71"/>
      <c r="B55" s="1" t="n">
        <f aca="false">IF(C55&lt;=Рабочий!AE$1,INDEX(Рабочий!$Z$3:$Z$303,MATCH(C55,Рабочий!$AE$3:$AE$303,0)),0)</f>
        <v>0</v>
      </c>
      <c r="C55" s="1" t="n">
        <f aca="false">C54+1</f>
        <v>49</v>
      </c>
      <c r="D55" s="189" t="str">
        <f aca="false">IF(C55&lt;=Рабочий!AE$1,INDEX(Рабочий!$AA$3:$AA$303,MATCH(C55,Рабочий!$AE$3:$AE$303,0)),"")</f>
        <v/>
      </c>
      <c r="E55" s="190" t="str">
        <f aca="false">IF(D55&lt;&gt;"",INDEX(Рабочий!$AF$3:$AF$303,MATCH(C55,Рабочий!$AE$3:$AE$303,0)),"")</f>
        <v/>
      </c>
      <c r="F55" s="191"/>
      <c r="G55" s="191"/>
      <c r="H55" s="191"/>
      <c r="I55" s="191"/>
      <c r="J55" s="191"/>
      <c r="K55" s="191"/>
      <c r="L55" s="71"/>
      <c r="M55" s="189" t="str">
        <f aca="false">D55</f>
        <v/>
      </c>
      <c r="N55" s="192" t="str">
        <f aca="false">E55</f>
        <v/>
      </c>
      <c r="O55" s="191"/>
      <c r="P55" s="191"/>
      <c r="Q55" s="191"/>
      <c r="R55" s="191"/>
      <c r="S55" s="191"/>
      <c r="T55" s="191"/>
      <c r="U55" s="71"/>
    </row>
    <row r="56" customFormat="false" ht="12.8" hidden="false" customHeight="false" outlineLevel="0" collapsed="false">
      <c r="A56" s="71"/>
      <c r="B56" s="1" t="n">
        <f aca="false">IF(C56&lt;=Рабочий!AE$1,INDEX(Рабочий!$Z$3:$Z$303,MATCH(C56,Рабочий!$AE$3:$AE$303,0)),0)</f>
        <v>0</v>
      </c>
      <c r="C56" s="1" t="n">
        <f aca="false">C55+1</f>
        <v>50</v>
      </c>
      <c r="D56" s="189" t="str">
        <f aca="false">IF(C56&lt;=Рабочий!AE$1,INDEX(Рабочий!$AA$3:$AA$303,MATCH(C56,Рабочий!$AE$3:$AE$303,0)),"")</f>
        <v/>
      </c>
      <c r="E56" s="190" t="str">
        <f aca="false">IF(D56&lt;&gt;"",INDEX(Рабочий!$AF$3:$AF$303,MATCH(C56,Рабочий!$AE$3:$AE$303,0)),"")</f>
        <v/>
      </c>
      <c r="F56" s="191"/>
      <c r="G56" s="191"/>
      <c r="H56" s="191"/>
      <c r="I56" s="191"/>
      <c r="J56" s="191"/>
      <c r="K56" s="191"/>
      <c r="L56" s="71"/>
      <c r="M56" s="189" t="str">
        <f aca="false">D56</f>
        <v/>
      </c>
      <c r="N56" s="192" t="str">
        <f aca="false">E56</f>
        <v/>
      </c>
      <c r="O56" s="191"/>
      <c r="P56" s="191"/>
      <c r="Q56" s="191"/>
      <c r="R56" s="191"/>
      <c r="S56" s="191"/>
      <c r="T56" s="191"/>
      <c r="U56" s="71"/>
    </row>
    <row r="57" customFormat="false" ht="12.8" hidden="false" customHeight="false" outlineLevel="0" collapsed="false">
      <c r="A57" s="71"/>
      <c r="B57" s="1" t="n">
        <f aca="false">IF(C57&lt;=Рабочий!AE$1,INDEX(Рабочий!$Z$3:$Z$303,MATCH(C57,Рабочий!$AE$3:$AE$303,0)),0)</f>
        <v>0</v>
      </c>
      <c r="C57" s="1" t="n">
        <f aca="false">C56+1</f>
        <v>51</v>
      </c>
      <c r="D57" s="189" t="str">
        <f aca="false">IF(C57&lt;=Рабочий!AE$1,INDEX(Рабочий!$AA$3:$AA$303,MATCH(C57,Рабочий!$AE$3:$AE$303,0)),"")</f>
        <v/>
      </c>
      <c r="E57" s="190" t="str">
        <f aca="false">IF(D57&lt;&gt;"",INDEX(Рабочий!$AF$3:$AF$303,MATCH(C57,Рабочий!$AE$3:$AE$303,0)),"")</f>
        <v/>
      </c>
      <c r="F57" s="191"/>
      <c r="G57" s="191"/>
      <c r="H57" s="191"/>
      <c r="I57" s="191"/>
      <c r="J57" s="191"/>
      <c r="K57" s="191"/>
      <c r="L57" s="71"/>
      <c r="M57" s="189" t="str">
        <f aca="false">D57</f>
        <v/>
      </c>
      <c r="N57" s="192" t="str">
        <f aca="false">E57</f>
        <v/>
      </c>
      <c r="O57" s="191"/>
      <c r="P57" s="191"/>
      <c r="Q57" s="191"/>
      <c r="R57" s="191"/>
      <c r="S57" s="191"/>
      <c r="T57" s="191"/>
      <c r="U57" s="71"/>
    </row>
    <row r="58" customFormat="false" ht="12.8" hidden="false" customHeight="false" outlineLevel="0" collapsed="false">
      <c r="A58" s="71"/>
      <c r="B58" s="1" t="n">
        <f aca="false">IF(C58&lt;=Рабочий!AE$1,INDEX(Рабочий!$Z$3:$Z$303,MATCH(C58,Рабочий!$AE$3:$AE$303,0)),0)</f>
        <v>0</v>
      </c>
      <c r="C58" s="1" t="n">
        <f aca="false">C57+1</f>
        <v>52</v>
      </c>
      <c r="D58" s="189" t="str">
        <f aca="false">IF(C58&lt;=Рабочий!AE$1,INDEX(Рабочий!$AA$3:$AA$303,MATCH(C58,Рабочий!$AE$3:$AE$303,0)),"")</f>
        <v/>
      </c>
      <c r="E58" s="190" t="str">
        <f aca="false">IF(D58&lt;&gt;"",INDEX(Рабочий!$AF$3:$AF$303,MATCH(C58,Рабочий!$AE$3:$AE$303,0)),"")</f>
        <v/>
      </c>
      <c r="F58" s="191"/>
      <c r="G58" s="191"/>
      <c r="H58" s="191"/>
      <c r="I58" s="191"/>
      <c r="J58" s="191"/>
      <c r="K58" s="191"/>
      <c r="L58" s="71"/>
      <c r="M58" s="189" t="str">
        <f aca="false">D58</f>
        <v/>
      </c>
      <c r="N58" s="192" t="str">
        <f aca="false">E58</f>
        <v/>
      </c>
      <c r="O58" s="191"/>
      <c r="P58" s="191"/>
      <c r="Q58" s="191"/>
      <c r="R58" s="191"/>
      <c r="S58" s="191"/>
      <c r="T58" s="191"/>
      <c r="U58" s="71"/>
    </row>
    <row r="59" customFormat="false" ht="12.8" hidden="false" customHeight="false" outlineLevel="0" collapsed="false">
      <c r="A59" s="71"/>
      <c r="B59" s="1" t="n">
        <f aca="false">IF(C59&lt;=Рабочий!AE$1,INDEX(Рабочий!$Z$3:$Z$303,MATCH(C59,Рабочий!$AE$3:$AE$303,0)),0)</f>
        <v>0</v>
      </c>
      <c r="C59" s="1" t="n">
        <f aca="false">C58+1</f>
        <v>53</v>
      </c>
      <c r="D59" s="189" t="str">
        <f aca="false">IF(C59&lt;=Рабочий!AE$1,INDEX(Рабочий!$AA$3:$AA$303,MATCH(C59,Рабочий!$AE$3:$AE$303,0)),"")</f>
        <v/>
      </c>
      <c r="E59" s="190" t="str">
        <f aca="false">IF(D59&lt;&gt;"",INDEX(Рабочий!$AF$3:$AF$303,MATCH(C59,Рабочий!$AE$3:$AE$303,0)),"")</f>
        <v/>
      </c>
      <c r="F59" s="191"/>
      <c r="G59" s="191"/>
      <c r="H59" s="191"/>
      <c r="I59" s="191"/>
      <c r="J59" s="191"/>
      <c r="K59" s="191"/>
      <c r="L59" s="71"/>
      <c r="M59" s="189" t="str">
        <f aca="false">D59</f>
        <v/>
      </c>
      <c r="N59" s="192" t="str">
        <f aca="false">E59</f>
        <v/>
      </c>
      <c r="O59" s="191"/>
      <c r="P59" s="191"/>
      <c r="Q59" s="191"/>
      <c r="R59" s="191"/>
      <c r="S59" s="191"/>
      <c r="T59" s="191"/>
      <c r="U59" s="71"/>
    </row>
    <row r="60" customFormat="false" ht="12.8" hidden="false" customHeight="false" outlineLevel="0" collapsed="false">
      <c r="A60" s="71"/>
      <c r="B60" s="1" t="n">
        <f aca="false">IF(C60&lt;=Рабочий!AE$1,INDEX(Рабочий!$Z$3:$Z$303,MATCH(C60,Рабочий!$AE$3:$AE$303,0)),0)</f>
        <v>0</v>
      </c>
      <c r="C60" s="1" t="n">
        <f aca="false">C59+1</f>
        <v>54</v>
      </c>
      <c r="D60" s="189" t="str">
        <f aca="false">IF(C60&lt;=Рабочий!AE$1,INDEX(Рабочий!$AA$3:$AA$303,MATCH(C60,Рабочий!$AE$3:$AE$303,0)),"")</f>
        <v/>
      </c>
      <c r="E60" s="190" t="str">
        <f aca="false">IF(D60&lt;&gt;"",INDEX(Рабочий!$AF$3:$AF$303,MATCH(C60,Рабочий!$AE$3:$AE$303,0)),"")</f>
        <v/>
      </c>
      <c r="F60" s="191"/>
      <c r="G60" s="191"/>
      <c r="H60" s="191"/>
      <c r="I60" s="191"/>
      <c r="J60" s="191"/>
      <c r="K60" s="191"/>
      <c r="L60" s="71"/>
      <c r="M60" s="189" t="str">
        <f aca="false">D60</f>
        <v/>
      </c>
      <c r="N60" s="192" t="str">
        <f aca="false">E60</f>
        <v/>
      </c>
      <c r="O60" s="191"/>
      <c r="P60" s="191"/>
      <c r="Q60" s="191"/>
      <c r="R60" s="191"/>
      <c r="S60" s="191"/>
      <c r="T60" s="191"/>
      <c r="U60" s="71"/>
    </row>
    <row r="61" customFormat="false" ht="12.8" hidden="false" customHeight="false" outlineLevel="0" collapsed="false">
      <c r="A61" s="71"/>
      <c r="B61" s="1" t="n">
        <f aca="false">IF(C61&lt;=Рабочий!AE$1,INDEX(Рабочий!$Z$3:$Z$303,MATCH(C61,Рабочий!$AE$3:$AE$303,0)),0)</f>
        <v>0</v>
      </c>
      <c r="C61" s="1" t="n">
        <f aca="false">C60+1</f>
        <v>55</v>
      </c>
      <c r="D61" s="189" t="str">
        <f aca="false">IF(C61&lt;=Рабочий!AE$1,INDEX(Рабочий!$AA$3:$AA$303,MATCH(C61,Рабочий!$AE$3:$AE$303,0)),"")</f>
        <v/>
      </c>
      <c r="E61" s="190" t="str">
        <f aca="false">IF(D61&lt;&gt;"",INDEX(Рабочий!$AF$3:$AF$303,MATCH(C61,Рабочий!$AE$3:$AE$303,0)),"")</f>
        <v/>
      </c>
      <c r="F61" s="191"/>
      <c r="G61" s="191"/>
      <c r="H61" s="191"/>
      <c r="I61" s="191"/>
      <c r="J61" s="191"/>
      <c r="K61" s="191"/>
      <c r="L61" s="71"/>
      <c r="M61" s="189" t="str">
        <f aca="false">D61</f>
        <v/>
      </c>
      <c r="N61" s="192" t="str">
        <f aca="false">E61</f>
        <v/>
      </c>
      <c r="O61" s="191"/>
      <c r="P61" s="191"/>
      <c r="Q61" s="191"/>
      <c r="R61" s="191"/>
      <c r="S61" s="191"/>
      <c r="T61" s="191"/>
      <c r="U61" s="71"/>
    </row>
    <row r="62" customFormat="false" ht="12.8" hidden="false" customHeight="false" outlineLevel="0" collapsed="false">
      <c r="A62" s="71"/>
      <c r="B62" s="1" t="n">
        <f aca="false">IF(C62&lt;=Рабочий!AE$1,INDEX(Рабочий!$Z$3:$Z$303,MATCH(C62,Рабочий!$AE$3:$AE$303,0)),0)</f>
        <v>0</v>
      </c>
      <c r="C62" s="1" t="n">
        <f aca="false">C61+1</f>
        <v>56</v>
      </c>
      <c r="D62" s="189" t="str">
        <f aca="false">IF(C62&lt;=Рабочий!AE$1,INDEX(Рабочий!$AA$3:$AA$303,MATCH(C62,Рабочий!$AE$3:$AE$303,0)),"")</f>
        <v/>
      </c>
      <c r="E62" s="190" t="str">
        <f aca="false">IF(D62&lt;&gt;"",INDEX(Рабочий!$AF$3:$AF$303,MATCH(C62,Рабочий!$AE$3:$AE$303,0)),"")</f>
        <v/>
      </c>
      <c r="F62" s="191"/>
      <c r="G62" s="191"/>
      <c r="H62" s="191"/>
      <c r="I62" s="191"/>
      <c r="J62" s="191"/>
      <c r="K62" s="191"/>
      <c r="L62" s="71"/>
      <c r="M62" s="189" t="str">
        <f aca="false">D62</f>
        <v/>
      </c>
      <c r="N62" s="192" t="str">
        <f aca="false">E62</f>
        <v/>
      </c>
      <c r="O62" s="191"/>
      <c r="P62" s="191"/>
      <c r="Q62" s="191"/>
      <c r="R62" s="191"/>
      <c r="S62" s="191"/>
      <c r="T62" s="191"/>
      <c r="U62" s="71"/>
    </row>
    <row r="63" customFormat="false" ht="12.8" hidden="false" customHeight="false" outlineLevel="0" collapsed="false">
      <c r="A63" s="71"/>
      <c r="B63" s="1" t="n">
        <f aca="false">IF(C63&lt;=Рабочий!AE$1,INDEX(Рабочий!$Z$3:$Z$303,MATCH(C63,Рабочий!$AE$3:$AE$303,0)),0)</f>
        <v>0</v>
      </c>
      <c r="C63" s="1" t="n">
        <f aca="false">C62+1</f>
        <v>57</v>
      </c>
      <c r="D63" s="189" t="str">
        <f aca="false">IF(C63&lt;=Рабочий!AE$1,INDEX(Рабочий!$AA$3:$AA$303,MATCH(C63,Рабочий!$AE$3:$AE$303,0)),"")</f>
        <v/>
      </c>
      <c r="E63" s="190" t="str">
        <f aca="false">IF(D63&lt;&gt;"",INDEX(Рабочий!$AF$3:$AF$303,MATCH(C63,Рабочий!$AE$3:$AE$303,0)),"")</f>
        <v/>
      </c>
      <c r="F63" s="191"/>
      <c r="G63" s="191"/>
      <c r="H63" s="191"/>
      <c r="I63" s="191"/>
      <c r="J63" s="191"/>
      <c r="K63" s="191"/>
      <c r="L63" s="71"/>
      <c r="M63" s="189" t="str">
        <f aca="false">D63</f>
        <v/>
      </c>
      <c r="N63" s="192" t="str">
        <f aca="false">E63</f>
        <v/>
      </c>
      <c r="O63" s="191"/>
      <c r="P63" s="191"/>
      <c r="Q63" s="191"/>
      <c r="R63" s="191"/>
      <c r="S63" s="191"/>
      <c r="T63" s="191"/>
      <c r="U63" s="71"/>
    </row>
    <row r="64" customFormat="false" ht="12.8" hidden="false" customHeight="false" outlineLevel="0" collapsed="false">
      <c r="A64" s="71"/>
      <c r="B64" s="1" t="n">
        <f aca="false">IF(C64&lt;=Рабочий!AE$1,INDEX(Рабочий!$Z$3:$Z$303,MATCH(C64,Рабочий!$AE$3:$AE$303,0)),0)</f>
        <v>0</v>
      </c>
      <c r="C64" s="1" t="n">
        <f aca="false">C63+1</f>
        <v>58</v>
      </c>
      <c r="D64" s="189" t="str">
        <f aca="false">IF(C64&lt;=Рабочий!AE$1,INDEX(Рабочий!$AA$3:$AA$303,MATCH(C64,Рабочий!$AE$3:$AE$303,0)),"")</f>
        <v/>
      </c>
      <c r="E64" s="190" t="str">
        <f aca="false">IF(D64&lt;&gt;"",INDEX(Рабочий!$AF$3:$AF$303,MATCH(C64,Рабочий!$AE$3:$AE$303,0)),"")</f>
        <v/>
      </c>
      <c r="F64" s="191"/>
      <c r="G64" s="191"/>
      <c r="H64" s="191"/>
      <c r="I64" s="191"/>
      <c r="J64" s="191"/>
      <c r="K64" s="191"/>
      <c r="L64" s="71"/>
      <c r="M64" s="189" t="str">
        <f aca="false">D64</f>
        <v/>
      </c>
      <c r="N64" s="192" t="str">
        <f aca="false">E64</f>
        <v/>
      </c>
      <c r="O64" s="191"/>
      <c r="P64" s="191"/>
      <c r="Q64" s="191"/>
      <c r="R64" s="191"/>
      <c r="S64" s="191"/>
      <c r="T64" s="191"/>
      <c r="U64" s="71"/>
    </row>
    <row r="65" customFormat="false" ht="12.8" hidden="false" customHeight="false" outlineLevel="0" collapsed="false">
      <c r="A65" s="71"/>
      <c r="B65" s="1" t="n">
        <f aca="false">IF(C65&lt;=Рабочий!AE$1,INDEX(Рабочий!$Z$3:$Z$303,MATCH(C65,Рабочий!$AE$3:$AE$303,0)),0)</f>
        <v>0</v>
      </c>
      <c r="C65" s="1" t="n">
        <f aca="false">C64+1</f>
        <v>59</v>
      </c>
      <c r="D65" s="189" t="str">
        <f aca="false">IF(C65&lt;=Рабочий!AE$1,INDEX(Рабочий!$AA$3:$AA$303,MATCH(C65,Рабочий!$AE$3:$AE$303,0)),"")</f>
        <v/>
      </c>
      <c r="E65" s="190" t="str">
        <f aca="false">IF(D65&lt;&gt;"",INDEX(Рабочий!$AF$3:$AF$303,MATCH(C65,Рабочий!$AE$3:$AE$303,0)),"")</f>
        <v/>
      </c>
      <c r="F65" s="191"/>
      <c r="G65" s="191"/>
      <c r="H65" s="191"/>
      <c r="I65" s="191"/>
      <c r="J65" s="191"/>
      <c r="K65" s="191"/>
      <c r="L65" s="71"/>
      <c r="M65" s="189" t="str">
        <f aca="false">D65</f>
        <v/>
      </c>
      <c r="N65" s="192" t="str">
        <f aca="false">E65</f>
        <v/>
      </c>
      <c r="O65" s="191"/>
      <c r="P65" s="191"/>
      <c r="Q65" s="191"/>
      <c r="R65" s="191"/>
      <c r="S65" s="191"/>
      <c r="T65" s="191"/>
      <c r="U65" s="71"/>
    </row>
    <row r="66" customFormat="false" ht="12.8" hidden="false" customHeight="false" outlineLevel="0" collapsed="false">
      <c r="A66" s="71"/>
      <c r="B66" s="1" t="n">
        <f aca="false">IF(C66&lt;=Рабочий!AE$1,INDEX(Рабочий!$Z$3:$Z$303,MATCH(C66,Рабочий!$AE$3:$AE$303,0)),0)</f>
        <v>0</v>
      </c>
      <c r="C66" s="1" t="n">
        <f aca="false">C65+1</f>
        <v>60</v>
      </c>
      <c r="D66" s="189" t="str">
        <f aca="false">IF(C66&lt;=Рабочий!AE$1,INDEX(Рабочий!$AA$3:$AA$303,MATCH(C66,Рабочий!$AE$3:$AE$303,0)),"")</f>
        <v/>
      </c>
      <c r="E66" s="190" t="str">
        <f aca="false">IF(D66&lt;&gt;"",INDEX(Рабочий!$AF$3:$AF$303,MATCH(C66,Рабочий!$AE$3:$AE$303,0)),"")</f>
        <v/>
      </c>
      <c r="F66" s="191"/>
      <c r="G66" s="191"/>
      <c r="H66" s="191"/>
      <c r="I66" s="191"/>
      <c r="J66" s="191"/>
      <c r="K66" s="191"/>
      <c r="L66" s="71"/>
      <c r="M66" s="189" t="str">
        <f aca="false">D66</f>
        <v/>
      </c>
      <c r="N66" s="192" t="str">
        <f aca="false">E66</f>
        <v/>
      </c>
      <c r="O66" s="191"/>
      <c r="P66" s="191"/>
      <c r="Q66" s="191"/>
      <c r="R66" s="191"/>
      <c r="S66" s="191"/>
      <c r="T66" s="191"/>
      <c r="U66" s="71"/>
    </row>
    <row r="67" customFormat="false" ht="12.8" hidden="false" customHeight="false" outlineLevel="0" collapsed="false">
      <c r="A67" s="71"/>
      <c r="B67" s="1" t="n">
        <f aca="false">IF(C67&lt;=Рабочий!AE$1,INDEX(Рабочий!$Z$3:$Z$303,MATCH(C67,Рабочий!$AE$3:$AE$303,0)),0)</f>
        <v>0</v>
      </c>
      <c r="C67" s="1" t="n">
        <f aca="false">C66+1</f>
        <v>61</v>
      </c>
      <c r="D67" s="189" t="str">
        <f aca="false">IF(C67&lt;=Рабочий!AE$1,INDEX(Рабочий!$AA$3:$AA$303,MATCH(C67,Рабочий!$AE$3:$AE$303,0)),"")</f>
        <v/>
      </c>
      <c r="E67" s="190" t="str">
        <f aca="false">IF(D67&lt;&gt;"",INDEX(Рабочий!$AF$3:$AF$303,MATCH(C67,Рабочий!$AE$3:$AE$303,0)),"")</f>
        <v/>
      </c>
      <c r="F67" s="191"/>
      <c r="G67" s="191"/>
      <c r="H67" s="191"/>
      <c r="I67" s="191"/>
      <c r="J67" s="191"/>
      <c r="K67" s="191"/>
      <c r="L67" s="71"/>
      <c r="M67" s="189" t="str">
        <f aca="false">D67</f>
        <v/>
      </c>
      <c r="N67" s="192" t="str">
        <f aca="false">E67</f>
        <v/>
      </c>
      <c r="O67" s="191"/>
      <c r="P67" s="191"/>
      <c r="Q67" s="191"/>
      <c r="R67" s="191"/>
      <c r="S67" s="191"/>
      <c r="T67" s="191"/>
      <c r="U67" s="71"/>
    </row>
    <row r="68" customFormat="false" ht="12.8" hidden="false" customHeight="false" outlineLevel="0" collapsed="false">
      <c r="A68" s="71"/>
      <c r="B68" s="1" t="n">
        <f aca="false">IF(C68&lt;=Рабочий!AE$1,INDEX(Рабочий!$Z$3:$Z$303,MATCH(C68,Рабочий!$AE$3:$AE$303,0)),0)</f>
        <v>0</v>
      </c>
      <c r="C68" s="1" t="n">
        <f aca="false">C67+1</f>
        <v>62</v>
      </c>
      <c r="D68" s="189" t="str">
        <f aca="false">IF(C68&lt;=Рабочий!AE$1,INDEX(Рабочий!$AA$3:$AA$303,MATCH(C68,Рабочий!$AE$3:$AE$303,0)),"")</f>
        <v/>
      </c>
      <c r="E68" s="190" t="str">
        <f aca="false">IF(D68&lt;&gt;"",INDEX(Рабочий!$AF$3:$AF$303,MATCH(C68,Рабочий!$AE$3:$AE$303,0)),"")</f>
        <v/>
      </c>
      <c r="F68" s="191"/>
      <c r="G68" s="191"/>
      <c r="H68" s="191"/>
      <c r="I68" s="191"/>
      <c r="J68" s="191"/>
      <c r="K68" s="191"/>
      <c r="L68" s="71"/>
      <c r="M68" s="189" t="str">
        <f aca="false">D68</f>
        <v/>
      </c>
      <c r="N68" s="192" t="str">
        <f aca="false">E68</f>
        <v/>
      </c>
      <c r="O68" s="191"/>
      <c r="P68" s="191"/>
      <c r="Q68" s="191"/>
      <c r="R68" s="191"/>
      <c r="S68" s="191"/>
      <c r="T68" s="191"/>
      <c r="U68" s="71"/>
    </row>
    <row r="69" customFormat="false" ht="12.8" hidden="false" customHeight="false" outlineLevel="0" collapsed="false">
      <c r="A69" s="71"/>
      <c r="B69" s="1" t="n">
        <f aca="false">IF(C69&lt;=Рабочий!AE$1,INDEX(Рабочий!$Z$3:$Z$303,MATCH(C69,Рабочий!$AE$3:$AE$303,0)),0)</f>
        <v>0</v>
      </c>
      <c r="C69" s="1" t="n">
        <f aca="false">C68+1</f>
        <v>63</v>
      </c>
      <c r="D69" s="189" t="str">
        <f aca="false">IF(C69&lt;=Рабочий!AE$1,INDEX(Рабочий!$AA$3:$AA$303,MATCH(C69,Рабочий!$AE$3:$AE$303,0)),"")</f>
        <v/>
      </c>
      <c r="E69" s="190" t="str">
        <f aca="false">IF(D69&lt;&gt;"",INDEX(Рабочий!$AF$3:$AF$303,MATCH(C69,Рабочий!$AE$3:$AE$303,0)),"")</f>
        <v/>
      </c>
      <c r="F69" s="191"/>
      <c r="G69" s="191"/>
      <c r="H69" s="191"/>
      <c r="I69" s="191"/>
      <c r="J69" s="191"/>
      <c r="K69" s="191"/>
      <c r="L69" s="71"/>
      <c r="M69" s="189" t="str">
        <f aca="false">D69</f>
        <v/>
      </c>
      <c r="N69" s="192" t="str">
        <f aca="false">E69</f>
        <v/>
      </c>
      <c r="O69" s="191"/>
      <c r="P69" s="191"/>
      <c r="Q69" s="191"/>
      <c r="R69" s="191"/>
      <c r="S69" s="191"/>
      <c r="T69" s="191"/>
      <c r="U69" s="71"/>
    </row>
    <row r="70" customFormat="false" ht="12.8" hidden="false" customHeight="false" outlineLevel="0" collapsed="false">
      <c r="A70" s="71"/>
      <c r="B70" s="1" t="n">
        <f aca="false">IF(C70&lt;=Рабочий!AE$1,INDEX(Рабочий!$Z$3:$Z$303,MATCH(C70,Рабочий!$AE$3:$AE$303,0)),0)</f>
        <v>0</v>
      </c>
      <c r="C70" s="1" t="n">
        <f aca="false">C69+1</f>
        <v>64</v>
      </c>
      <c r="D70" s="189" t="str">
        <f aca="false">IF(C70&lt;=Рабочий!AE$1,INDEX(Рабочий!$AA$3:$AA$303,MATCH(C70,Рабочий!$AE$3:$AE$303,0)),"")</f>
        <v/>
      </c>
      <c r="E70" s="190" t="str">
        <f aca="false">IF(D70&lt;&gt;"",INDEX(Рабочий!$AF$3:$AF$303,MATCH(C70,Рабочий!$AE$3:$AE$303,0)),"")</f>
        <v/>
      </c>
      <c r="F70" s="191"/>
      <c r="G70" s="191"/>
      <c r="H70" s="191"/>
      <c r="I70" s="191"/>
      <c r="J70" s="191"/>
      <c r="K70" s="191"/>
      <c r="L70" s="71"/>
      <c r="M70" s="189" t="str">
        <f aca="false">D70</f>
        <v/>
      </c>
      <c r="N70" s="192" t="str">
        <f aca="false">E70</f>
        <v/>
      </c>
      <c r="O70" s="191"/>
      <c r="P70" s="191"/>
      <c r="Q70" s="191"/>
      <c r="R70" s="191"/>
      <c r="S70" s="191"/>
      <c r="T70" s="191"/>
      <c r="U70" s="71"/>
    </row>
    <row r="71" customFormat="false" ht="12.8" hidden="false" customHeight="false" outlineLevel="0" collapsed="false">
      <c r="A71" s="71"/>
      <c r="B71" s="1" t="n">
        <f aca="false">IF(C71&lt;=Рабочий!AE$1,INDEX(Рабочий!$Z$3:$Z$303,MATCH(C71,Рабочий!$AE$3:$AE$303,0)),0)</f>
        <v>0</v>
      </c>
      <c r="C71" s="1" t="n">
        <f aca="false">C70+1</f>
        <v>65</v>
      </c>
      <c r="D71" s="189" t="str">
        <f aca="false">IF(C71&lt;=Рабочий!AE$1,INDEX(Рабочий!$AA$3:$AA$303,MATCH(C71,Рабочий!$AE$3:$AE$303,0)),"")</f>
        <v/>
      </c>
      <c r="E71" s="190" t="str">
        <f aca="false">IF(D71&lt;&gt;"",INDEX(Рабочий!$AF$3:$AF$303,MATCH(C71,Рабочий!$AE$3:$AE$303,0)),"")</f>
        <v/>
      </c>
      <c r="F71" s="191"/>
      <c r="G71" s="191"/>
      <c r="H71" s="191"/>
      <c r="I71" s="191"/>
      <c r="J71" s="191"/>
      <c r="K71" s="191"/>
      <c r="L71" s="71"/>
      <c r="M71" s="189" t="str">
        <f aca="false">D71</f>
        <v/>
      </c>
      <c r="N71" s="192" t="str">
        <f aca="false">E71</f>
        <v/>
      </c>
      <c r="O71" s="191"/>
      <c r="P71" s="191"/>
      <c r="Q71" s="191"/>
      <c r="R71" s="191"/>
      <c r="S71" s="191"/>
      <c r="T71" s="191"/>
      <c r="U71" s="71"/>
    </row>
    <row r="72" customFormat="false" ht="12.8" hidden="false" customHeight="false" outlineLevel="0" collapsed="false">
      <c r="A72" s="71"/>
      <c r="B72" s="1" t="n">
        <f aca="false">IF(C72&lt;=Рабочий!AE$1,INDEX(Рабочий!$Z$3:$Z$303,MATCH(C72,Рабочий!$AE$3:$AE$303,0)),0)</f>
        <v>0</v>
      </c>
      <c r="C72" s="1" t="n">
        <f aca="false">C71+1</f>
        <v>66</v>
      </c>
      <c r="D72" s="189" t="str">
        <f aca="false">IF(C72&lt;=Рабочий!AE$1,INDEX(Рабочий!$AA$3:$AA$303,MATCH(C72,Рабочий!$AE$3:$AE$303,0)),"")</f>
        <v/>
      </c>
      <c r="E72" s="190" t="str">
        <f aca="false">IF(D72&lt;&gt;"",INDEX(Рабочий!$AF$3:$AF$303,MATCH(C72,Рабочий!$AE$3:$AE$303,0)),"")</f>
        <v/>
      </c>
      <c r="F72" s="191"/>
      <c r="G72" s="191"/>
      <c r="H72" s="191"/>
      <c r="I72" s="191"/>
      <c r="J72" s="191"/>
      <c r="K72" s="191"/>
      <c r="L72" s="71"/>
      <c r="M72" s="189" t="str">
        <f aca="false">D72</f>
        <v/>
      </c>
      <c r="N72" s="192" t="str">
        <f aca="false">E72</f>
        <v/>
      </c>
      <c r="O72" s="191"/>
      <c r="P72" s="191"/>
      <c r="Q72" s="191"/>
      <c r="R72" s="191"/>
      <c r="S72" s="191"/>
      <c r="T72" s="191"/>
      <c r="U72" s="71"/>
    </row>
    <row r="73" customFormat="false" ht="12.8" hidden="false" customHeight="false" outlineLevel="0" collapsed="false">
      <c r="A73" s="71"/>
      <c r="B73" s="1" t="n">
        <f aca="false">IF(C73&lt;=Рабочий!AE$1,INDEX(Рабочий!$Z$3:$Z$303,MATCH(C73,Рабочий!$AE$3:$AE$303,0)),0)</f>
        <v>0</v>
      </c>
      <c r="C73" s="1" t="n">
        <f aca="false">C72+1</f>
        <v>67</v>
      </c>
      <c r="D73" s="189" t="str">
        <f aca="false">IF(C73&lt;=Рабочий!AE$1,INDEX(Рабочий!$AA$3:$AA$303,MATCH(C73,Рабочий!$AE$3:$AE$303,0)),"")</f>
        <v/>
      </c>
      <c r="E73" s="190" t="str">
        <f aca="false">IF(D73&lt;&gt;"",INDEX(Рабочий!$AF$3:$AF$303,MATCH(C73,Рабочий!$AE$3:$AE$303,0)),"")</f>
        <v/>
      </c>
      <c r="F73" s="191"/>
      <c r="G73" s="191"/>
      <c r="H73" s="191"/>
      <c r="I73" s="191"/>
      <c r="J73" s="191"/>
      <c r="K73" s="191"/>
      <c r="L73" s="71"/>
      <c r="M73" s="189" t="str">
        <f aca="false">D73</f>
        <v/>
      </c>
      <c r="N73" s="192" t="str">
        <f aca="false">E73</f>
        <v/>
      </c>
      <c r="O73" s="191"/>
      <c r="P73" s="191"/>
      <c r="Q73" s="191"/>
      <c r="R73" s="191"/>
      <c r="S73" s="191"/>
      <c r="T73" s="191"/>
      <c r="U73" s="71"/>
    </row>
    <row r="74" customFormat="false" ht="12.8" hidden="false" customHeight="false" outlineLevel="0" collapsed="false">
      <c r="A74" s="71"/>
      <c r="B74" s="1" t="n">
        <f aca="false">IF(C74&lt;=Рабочий!AE$1,INDEX(Рабочий!$Z$3:$Z$303,MATCH(C74,Рабочий!$AE$3:$AE$303,0)),0)</f>
        <v>0</v>
      </c>
      <c r="C74" s="1" t="n">
        <f aca="false">C73+1</f>
        <v>68</v>
      </c>
      <c r="D74" s="189" t="str">
        <f aca="false">IF(C74&lt;=Рабочий!AE$1,INDEX(Рабочий!$AA$3:$AA$303,MATCH(C74,Рабочий!$AE$3:$AE$303,0)),"")</f>
        <v/>
      </c>
      <c r="E74" s="190" t="str">
        <f aca="false">IF(D74&lt;&gt;"",INDEX(Рабочий!$AF$3:$AF$303,MATCH(C74,Рабочий!$AE$3:$AE$303,0)),"")</f>
        <v/>
      </c>
      <c r="F74" s="191"/>
      <c r="G74" s="191"/>
      <c r="H74" s="191"/>
      <c r="I74" s="191"/>
      <c r="J74" s="191"/>
      <c r="K74" s="191"/>
      <c r="L74" s="71"/>
      <c r="M74" s="189" t="str">
        <f aca="false">D74</f>
        <v/>
      </c>
      <c r="N74" s="192" t="str">
        <f aca="false">E74</f>
        <v/>
      </c>
      <c r="O74" s="191"/>
      <c r="P74" s="191"/>
      <c r="Q74" s="191"/>
      <c r="R74" s="191"/>
      <c r="S74" s="191"/>
      <c r="T74" s="191"/>
      <c r="U74" s="71"/>
    </row>
    <row r="75" customFormat="false" ht="12.8" hidden="false" customHeight="false" outlineLevel="0" collapsed="false">
      <c r="A75" s="71"/>
      <c r="B75" s="1" t="n">
        <f aca="false">IF(C75&lt;=Рабочий!AE$1,INDEX(Рабочий!$Z$3:$Z$303,MATCH(C75,Рабочий!$AE$3:$AE$303,0)),0)</f>
        <v>0</v>
      </c>
      <c r="C75" s="1" t="n">
        <f aca="false">C74+1</f>
        <v>69</v>
      </c>
      <c r="D75" s="189" t="str">
        <f aca="false">IF(C75&lt;=Рабочий!AE$1,INDEX(Рабочий!$AA$3:$AA$303,MATCH(C75,Рабочий!$AE$3:$AE$303,0)),"")</f>
        <v/>
      </c>
      <c r="E75" s="190" t="str">
        <f aca="false">IF(D75&lt;&gt;"",INDEX(Рабочий!$AF$3:$AF$303,MATCH(C75,Рабочий!$AE$3:$AE$303,0)),"")</f>
        <v/>
      </c>
      <c r="F75" s="191"/>
      <c r="G75" s="191"/>
      <c r="H75" s="191"/>
      <c r="I75" s="191"/>
      <c r="J75" s="191"/>
      <c r="K75" s="191"/>
      <c r="L75" s="71"/>
      <c r="M75" s="189" t="str">
        <f aca="false">D75</f>
        <v/>
      </c>
      <c r="N75" s="192" t="str">
        <f aca="false">E75</f>
        <v/>
      </c>
      <c r="O75" s="191"/>
      <c r="P75" s="191"/>
      <c r="Q75" s="191"/>
      <c r="R75" s="191"/>
      <c r="S75" s="191"/>
      <c r="T75" s="191"/>
      <c r="U75" s="71"/>
    </row>
    <row r="76" customFormat="false" ht="12.8" hidden="false" customHeight="false" outlineLevel="0" collapsed="false">
      <c r="A76" s="71"/>
      <c r="B76" s="1" t="n">
        <f aca="false">IF(C76&lt;=Рабочий!AE$1,INDEX(Рабочий!$Z$3:$Z$303,MATCH(C76,Рабочий!$AE$3:$AE$303,0)),0)</f>
        <v>0</v>
      </c>
      <c r="C76" s="1" t="n">
        <f aca="false">C75+1</f>
        <v>70</v>
      </c>
      <c r="D76" s="189" t="str">
        <f aca="false">IF(C76&lt;=Рабочий!AE$1,INDEX(Рабочий!$AA$3:$AA$303,MATCH(C76,Рабочий!$AE$3:$AE$303,0)),"")</f>
        <v/>
      </c>
      <c r="E76" s="190" t="str">
        <f aca="false">IF(D76&lt;&gt;"",INDEX(Рабочий!$AF$3:$AF$303,MATCH(C76,Рабочий!$AE$3:$AE$303,0)),"")</f>
        <v/>
      </c>
      <c r="F76" s="191"/>
      <c r="G76" s="191"/>
      <c r="H76" s="191"/>
      <c r="I76" s="191"/>
      <c r="J76" s="191"/>
      <c r="K76" s="191"/>
      <c r="L76" s="71"/>
      <c r="M76" s="189" t="str">
        <f aca="false">D76</f>
        <v/>
      </c>
      <c r="N76" s="192" t="str">
        <f aca="false">E76</f>
        <v/>
      </c>
      <c r="O76" s="191"/>
      <c r="P76" s="191"/>
      <c r="Q76" s="191"/>
      <c r="R76" s="191"/>
      <c r="S76" s="191"/>
      <c r="T76" s="191"/>
      <c r="U76" s="71"/>
    </row>
    <row r="77" customFormat="false" ht="12.8" hidden="false" customHeight="false" outlineLevel="0" collapsed="false">
      <c r="A77" s="71"/>
      <c r="B77" s="1" t="n">
        <f aca="false">IF(C77&lt;=Рабочий!AE$1,INDEX(Рабочий!$Z$3:$Z$303,MATCH(C77,Рабочий!$AE$3:$AE$303,0)),0)</f>
        <v>0</v>
      </c>
      <c r="C77" s="1" t="n">
        <f aca="false">C76+1</f>
        <v>71</v>
      </c>
      <c r="D77" s="189" t="str">
        <f aca="false">IF(C77&lt;=Рабочий!AE$1,INDEX(Рабочий!$AA$3:$AA$303,MATCH(C77,Рабочий!$AE$3:$AE$303,0)),"")</f>
        <v/>
      </c>
      <c r="E77" s="190" t="str">
        <f aca="false">IF(D77&lt;&gt;"",INDEX(Рабочий!$AF$3:$AF$303,MATCH(C77,Рабочий!$AE$3:$AE$303,0)),"")</f>
        <v/>
      </c>
      <c r="F77" s="191"/>
      <c r="G77" s="191"/>
      <c r="H77" s="191"/>
      <c r="I77" s="191"/>
      <c r="J77" s="191"/>
      <c r="K77" s="191"/>
      <c r="L77" s="71"/>
      <c r="M77" s="189" t="str">
        <f aca="false">D77</f>
        <v/>
      </c>
      <c r="N77" s="192" t="str">
        <f aca="false">E77</f>
        <v/>
      </c>
      <c r="O77" s="191"/>
      <c r="P77" s="191"/>
      <c r="Q77" s="191"/>
      <c r="R77" s="191"/>
      <c r="S77" s="191"/>
      <c r="T77" s="191"/>
      <c r="U77" s="71"/>
    </row>
    <row r="78" customFormat="false" ht="12.8" hidden="false" customHeight="false" outlineLevel="0" collapsed="false">
      <c r="A78" s="71"/>
      <c r="B78" s="1" t="n">
        <f aca="false">IF(C78&lt;=Рабочий!AE$1,INDEX(Рабочий!$Z$3:$Z$303,MATCH(C78,Рабочий!$AE$3:$AE$303,0)),0)</f>
        <v>0</v>
      </c>
      <c r="C78" s="1" t="n">
        <f aca="false">C77+1</f>
        <v>72</v>
      </c>
      <c r="D78" s="189" t="str">
        <f aca="false">IF(C78&lt;=Рабочий!AE$1,INDEX(Рабочий!$AA$3:$AA$303,MATCH(C78,Рабочий!$AE$3:$AE$303,0)),"")</f>
        <v/>
      </c>
      <c r="E78" s="190" t="str">
        <f aca="false">IF(D78&lt;&gt;"",INDEX(Рабочий!$AF$3:$AF$303,MATCH(C78,Рабочий!$AE$3:$AE$303,0)),"")</f>
        <v/>
      </c>
      <c r="F78" s="191"/>
      <c r="G78" s="191"/>
      <c r="H78" s="191"/>
      <c r="I78" s="191"/>
      <c r="J78" s="191"/>
      <c r="K78" s="191"/>
      <c r="L78" s="71"/>
      <c r="M78" s="189" t="str">
        <f aca="false">D78</f>
        <v/>
      </c>
      <c r="N78" s="192" t="str">
        <f aca="false">E78</f>
        <v/>
      </c>
      <c r="O78" s="191"/>
      <c r="P78" s="191"/>
      <c r="Q78" s="191"/>
      <c r="R78" s="191"/>
      <c r="S78" s="191"/>
      <c r="T78" s="191"/>
      <c r="U78" s="71"/>
    </row>
    <row r="79" customFormat="false" ht="12.8" hidden="false" customHeight="false" outlineLevel="0" collapsed="false">
      <c r="A79" s="71"/>
      <c r="B79" s="1" t="n">
        <f aca="false">IF(C79&lt;=Рабочий!AE$1,INDEX(Рабочий!$Z$3:$Z$303,MATCH(C79,Рабочий!$AE$3:$AE$303,0)),0)</f>
        <v>0</v>
      </c>
      <c r="C79" s="1" t="n">
        <f aca="false">C78+1</f>
        <v>73</v>
      </c>
      <c r="D79" s="189" t="str">
        <f aca="false">IF(C79&lt;=Рабочий!AE$1,INDEX(Рабочий!$AA$3:$AA$303,MATCH(C79,Рабочий!$AE$3:$AE$303,0)),"")</f>
        <v/>
      </c>
      <c r="E79" s="190" t="str">
        <f aca="false">IF(D79&lt;&gt;"",INDEX(Рабочий!$AF$3:$AF$303,MATCH(C79,Рабочий!$AE$3:$AE$303,0)),"")</f>
        <v/>
      </c>
      <c r="F79" s="191"/>
      <c r="G79" s="191"/>
      <c r="H79" s="191"/>
      <c r="I79" s="191"/>
      <c r="J79" s="191"/>
      <c r="K79" s="191"/>
      <c r="L79" s="71"/>
      <c r="M79" s="189" t="str">
        <f aca="false">D79</f>
        <v/>
      </c>
      <c r="N79" s="192" t="str">
        <f aca="false">E79</f>
        <v/>
      </c>
      <c r="O79" s="191"/>
      <c r="P79" s="191"/>
      <c r="Q79" s="191"/>
      <c r="R79" s="191"/>
      <c r="S79" s="191"/>
      <c r="T79" s="191"/>
      <c r="U79" s="71"/>
    </row>
    <row r="80" customFormat="false" ht="12.8" hidden="false" customHeight="false" outlineLevel="0" collapsed="false">
      <c r="A80" s="71"/>
      <c r="B80" s="1" t="n">
        <f aca="false">IF(C80&lt;=Рабочий!AE$1,INDEX(Рабочий!$Z$3:$Z$303,MATCH(C80,Рабочий!$AE$3:$AE$303,0)),0)</f>
        <v>0</v>
      </c>
      <c r="C80" s="1" t="n">
        <f aca="false">C79+1</f>
        <v>74</v>
      </c>
      <c r="D80" s="189" t="str">
        <f aca="false">IF(C80&lt;=Рабочий!AE$1,INDEX(Рабочий!$AA$3:$AA$303,MATCH(C80,Рабочий!$AE$3:$AE$303,0)),"")</f>
        <v/>
      </c>
      <c r="E80" s="190" t="str">
        <f aca="false">IF(D80&lt;&gt;"",INDEX(Рабочий!$AF$3:$AF$303,MATCH(C80,Рабочий!$AE$3:$AE$303,0)),"")</f>
        <v/>
      </c>
      <c r="F80" s="191"/>
      <c r="G80" s="191"/>
      <c r="H80" s="191"/>
      <c r="I80" s="191"/>
      <c r="J80" s="191"/>
      <c r="K80" s="191"/>
      <c r="L80" s="71"/>
      <c r="M80" s="189" t="str">
        <f aca="false">D80</f>
        <v/>
      </c>
      <c r="N80" s="192" t="str">
        <f aca="false">E80</f>
        <v/>
      </c>
      <c r="O80" s="191"/>
      <c r="P80" s="191"/>
      <c r="Q80" s="191"/>
      <c r="R80" s="191"/>
      <c r="S80" s="191"/>
      <c r="T80" s="191"/>
      <c r="U80" s="71"/>
    </row>
    <row r="81" customFormat="false" ht="12.8" hidden="false" customHeight="false" outlineLevel="0" collapsed="false">
      <c r="A81" s="71"/>
      <c r="B81" s="1" t="n">
        <f aca="false">IF(C81&lt;=Рабочий!AE$1,INDEX(Рабочий!$Z$3:$Z$303,MATCH(C81,Рабочий!$AE$3:$AE$303,0)),0)</f>
        <v>0</v>
      </c>
      <c r="C81" s="1" t="n">
        <f aca="false">C80+1</f>
        <v>75</v>
      </c>
      <c r="D81" s="189" t="str">
        <f aca="false">IF(C81&lt;=Рабочий!AE$1,INDEX(Рабочий!$AA$3:$AA$303,MATCH(C81,Рабочий!$AE$3:$AE$303,0)),"")</f>
        <v/>
      </c>
      <c r="E81" s="190" t="str">
        <f aca="false">IF(D81&lt;&gt;"",INDEX(Рабочий!$AF$3:$AF$303,MATCH(C81,Рабочий!$AE$3:$AE$303,0)),"")</f>
        <v/>
      </c>
      <c r="F81" s="191"/>
      <c r="G81" s="191"/>
      <c r="H81" s="191"/>
      <c r="I81" s="191"/>
      <c r="J81" s="191"/>
      <c r="K81" s="191"/>
      <c r="L81" s="71"/>
      <c r="M81" s="189" t="str">
        <f aca="false">D81</f>
        <v/>
      </c>
      <c r="N81" s="192" t="str">
        <f aca="false">E81</f>
        <v/>
      </c>
      <c r="O81" s="191"/>
      <c r="P81" s="191"/>
      <c r="Q81" s="191"/>
      <c r="R81" s="191"/>
      <c r="S81" s="191"/>
      <c r="T81" s="191"/>
      <c r="U81" s="71"/>
    </row>
    <row r="82" customFormat="false" ht="12.8" hidden="false" customHeight="false" outlineLevel="0" collapsed="false">
      <c r="A82" s="71"/>
      <c r="B82" s="1" t="n">
        <f aca="false">IF(C82&lt;=Рабочий!AE$1,INDEX(Рабочий!$Z$3:$Z$303,MATCH(C82,Рабочий!$AE$3:$AE$303,0)),0)</f>
        <v>0</v>
      </c>
      <c r="C82" s="1" t="n">
        <f aca="false">C81+1</f>
        <v>76</v>
      </c>
      <c r="D82" s="189" t="str">
        <f aca="false">IF(C82&lt;=Рабочий!AE$1,INDEX(Рабочий!$AA$3:$AA$303,MATCH(C82,Рабочий!$AE$3:$AE$303,0)),"")</f>
        <v/>
      </c>
      <c r="E82" s="190" t="str">
        <f aca="false">IF(D82&lt;&gt;"",INDEX(Рабочий!$AF$3:$AF$303,MATCH(C82,Рабочий!$AE$3:$AE$303,0)),"")</f>
        <v/>
      </c>
      <c r="F82" s="191"/>
      <c r="G82" s="191"/>
      <c r="H82" s="191"/>
      <c r="I82" s="191"/>
      <c r="J82" s="191"/>
      <c r="K82" s="191"/>
      <c r="L82" s="71"/>
      <c r="M82" s="189" t="str">
        <f aca="false">D82</f>
        <v/>
      </c>
      <c r="N82" s="192" t="str">
        <f aca="false">E82</f>
        <v/>
      </c>
      <c r="O82" s="191"/>
      <c r="P82" s="191"/>
      <c r="Q82" s="191"/>
      <c r="R82" s="191"/>
      <c r="S82" s="191"/>
      <c r="T82" s="191"/>
      <c r="U82" s="71"/>
    </row>
    <row r="83" customFormat="false" ht="12.8" hidden="false" customHeight="false" outlineLevel="0" collapsed="false">
      <c r="A83" s="71"/>
      <c r="B83" s="1" t="n">
        <f aca="false">IF(C83&lt;=Рабочий!AE$1,INDEX(Рабочий!$Z$3:$Z$303,MATCH(C83,Рабочий!$AE$3:$AE$303,0)),0)</f>
        <v>0</v>
      </c>
      <c r="C83" s="1" t="n">
        <f aca="false">C82+1</f>
        <v>77</v>
      </c>
      <c r="D83" s="189" t="str">
        <f aca="false">IF(C83&lt;=Рабочий!AE$1,INDEX(Рабочий!$AA$3:$AA$303,MATCH(C83,Рабочий!$AE$3:$AE$303,0)),"")</f>
        <v/>
      </c>
      <c r="E83" s="190" t="str">
        <f aca="false">IF(D83&lt;&gt;"",INDEX(Рабочий!$AF$3:$AF$303,MATCH(C83,Рабочий!$AE$3:$AE$303,0)),"")</f>
        <v/>
      </c>
      <c r="F83" s="191"/>
      <c r="G83" s="191"/>
      <c r="H83" s="191"/>
      <c r="I83" s="191"/>
      <c r="J83" s="191"/>
      <c r="K83" s="191"/>
      <c r="L83" s="71"/>
      <c r="M83" s="189" t="str">
        <f aca="false">D83</f>
        <v/>
      </c>
      <c r="N83" s="192" t="str">
        <f aca="false">E83</f>
        <v/>
      </c>
      <c r="O83" s="191"/>
      <c r="P83" s="191"/>
      <c r="Q83" s="191"/>
      <c r="R83" s="191"/>
      <c r="S83" s="191"/>
      <c r="T83" s="191"/>
      <c r="U83" s="71"/>
    </row>
    <row r="84" customFormat="false" ht="12.8" hidden="false" customHeight="false" outlineLevel="0" collapsed="false">
      <c r="A84" s="71"/>
      <c r="B84" s="1" t="n">
        <f aca="false">IF(C84&lt;=Рабочий!AE$1,INDEX(Рабочий!$Z$3:$Z$303,MATCH(C84,Рабочий!$AE$3:$AE$303,0)),0)</f>
        <v>0</v>
      </c>
      <c r="C84" s="1" t="n">
        <f aca="false">C83+1</f>
        <v>78</v>
      </c>
      <c r="D84" s="189" t="str">
        <f aca="false">IF(C84&lt;=Рабочий!AE$1,INDEX(Рабочий!$AA$3:$AA$303,MATCH(C84,Рабочий!$AE$3:$AE$303,0)),"")</f>
        <v/>
      </c>
      <c r="E84" s="190" t="str">
        <f aca="false">IF(D84&lt;&gt;"",INDEX(Рабочий!$AF$3:$AF$303,MATCH(C84,Рабочий!$AE$3:$AE$303,0)),"")</f>
        <v/>
      </c>
      <c r="F84" s="191"/>
      <c r="G84" s="191"/>
      <c r="H84" s="191"/>
      <c r="I84" s="191"/>
      <c r="J84" s="191"/>
      <c r="K84" s="191"/>
      <c r="L84" s="71"/>
      <c r="M84" s="189" t="str">
        <f aca="false">D84</f>
        <v/>
      </c>
      <c r="N84" s="192" t="str">
        <f aca="false">E84</f>
        <v/>
      </c>
      <c r="O84" s="191"/>
      <c r="P84" s="191"/>
      <c r="Q84" s="191"/>
      <c r="R84" s="191"/>
      <c r="S84" s="191"/>
      <c r="T84" s="191"/>
      <c r="U84" s="71"/>
    </row>
    <row r="85" customFormat="false" ht="12.8" hidden="false" customHeight="false" outlineLevel="0" collapsed="false">
      <c r="A85" s="71"/>
      <c r="B85" s="1" t="n">
        <f aca="false">IF(C85&lt;=Рабочий!AE$1,INDEX(Рабочий!$Z$3:$Z$303,MATCH(C85,Рабочий!$AE$3:$AE$303,0)),0)</f>
        <v>0</v>
      </c>
      <c r="C85" s="1" t="n">
        <f aca="false">C84+1</f>
        <v>79</v>
      </c>
      <c r="D85" s="189" t="str">
        <f aca="false">IF(C85&lt;=Рабочий!AE$1,INDEX(Рабочий!$AA$3:$AA$303,MATCH(C85,Рабочий!$AE$3:$AE$303,0)),"")</f>
        <v/>
      </c>
      <c r="E85" s="190" t="str">
        <f aca="false">IF(D85&lt;&gt;"",INDEX(Рабочий!$AF$3:$AF$303,MATCH(C85,Рабочий!$AE$3:$AE$303,0)),"")</f>
        <v/>
      </c>
      <c r="F85" s="191"/>
      <c r="G85" s="191"/>
      <c r="H85" s="191"/>
      <c r="I85" s="191"/>
      <c r="J85" s="191"/>
      <c r="K85" s="191"/>
      <c r="L85" s="71"/>
      <c r="M85" s="189" t="str">
        <f aca="false">D85</f>
        <v/>
      </c>
      <c r="N85" s="192" t="str">
        <f aca="false">E85</f>
        <v/>
      </c>
      <c r="O85" s="191"/>
      <c r="P85" s="191"/>
      <c r="Q85" s="191"/>
      <c r="R85" s="191"/>
      <c r="S85" s="191"/>
      <c r="T85" s="191"/>
      <c r="U85" s="71"/>
    </row>
    <row r="86" customFormat="false" ht="12.8" hidden="false" customHeight="false" outlineLevel="0" collapsed="false">
      <c r="A86" s="71"/>
      <c r="B86" s="1" t="n">
        <f aca="false">IF(C86&lt;=Рабочий!AE$1,INDEX(Рабочий!$Z$3:$Z$303,MATCH(C86,Рабочий!$AE$3:$AE$303,0)),0)</f>
        <v>0</v>
      </c>
      <c r="C86" s="1" t="n">
        <f aca="false">C85+1</f>
        <v>80</v>
      </c>
      <c r="D86" s="189" t="str">
        <f aca="false">IF(C86&lt;=Рабочий!AE$1,INDEX(Рабочий!$AA$3:$AA$303,MATCH(C86,Рабочий!$AE$3:$AE$303,0)),"")</f>
        <v/>
      </c>
      <c r="E86" s="190" t="str">
        <f aca="false">IF(D86&lt;&gt;"",INDEX(Рабочий!$AF$3:$AF$303,MATCH(C86,Рабочий!$AE$3:$AE$303,0)),"")</f>
        <v/>
      </c>
      <c r="F86" s="191"/>
      <c r="G86" s="191"/>
      <c r="H86" s="191"/>
      <c r="I86" s="191"/>
      <c r="J86" s="191"/>
      <c r="K86" s="191"/>
      <c r="L86" s="71"/>
      <c r="M86" s="189" t="str">
        <f aca="false">D86</f>
        <v/>
      </c>
      <c r="N86" s="192" t="str">
        <f aca="false">E86</f>
        <v/>
      </c>
      <c r="O86" s="191"/>
      <c r="P86" s="191"/>
      <c r="Q86" s="191"/>
      <c r="R86" s="191"/>
      <c r="S86" s="191"/>
      <c r="T86" s="191"/>
      <c r="U86" s="71"/>
    </row>
    <row r="87" customFormat="false" ht="12.8" hidden="false" customHeight="false" outlineLevel="0" collapsed="false">
      <c r="A87" s="71"/>
      <c r="B87" s="1" t="n">
        <f aca="false">IF(C87&lt;=Рабочий!AE$1,INDEX(Рабочий!$Z$3:$Z$303,MATCH(C87,Рабочий!$AE$3:$AE$303,0)),0)</f>
        <v>0</v>
      </c>
      <c r="C87" s="1" t="n">
        <f aca="false">C86+1</f>
        <v>81</v>
      </c>
      <c r="D87" s="189" t="str">
        <f aca="false">IF(C87&lt;=Рабочий!AE$1,INDEX(Рабочий!$AA$3:$AA$303,MATCH(C87,Рабочий!$AE$3:$AE$303,0)),"")</f>
        <v/>
      </c>
      <c r="E87" s="190" t="str">
        <f aca="false">IF(D87&lt;&gt;"",INDEX(Рабочий!$AF$3:$AF$303,MATCH(C87,Рабочий!$AE$3:$AE$303,0)),"")</f>
        <v/>
      </c>
      <c r="F87" s="191"/>
      <c r="G87" s="191"/>
      <c r="H87" s="191"/>
      <c r="I87" s="191"/>
      <c r="J87" s="191"/>
      <c r="K87" s="191"/>
      <c r="L87" s="71"/>
      <c r="M87" s="189" t="str">
        <f aca="false">D87</f>
        <v/>
      </c>
      <c r="N87" s="192" t="str">
        <f aca="false">E87</f>
        <v/>
      </c>
      <c r="O87" s="191"/>
      <c r="P87" s="191"/>
      <c r="Q87" s="191"/>
      <c r="R87" s="191"/>
      <c r="S87" s="191"/>
      <c r="T87" s="191"/>
      <c r="U87" s="71"/>
    </row>
    <row r="88" customFormat="false" ht="12.8" hidden="false" customHeight="false" outlineLevel="0" collapsed="false">
      <c r="A88" s="71"/>
      <c r="B88" s="1" t="n">
        <f aca="false">IF(C88&lt;=Рабочий!AE$1,INDEX(Рабочий!$Z$3:$Z$303,MATCH(C88,Рабочий!$AE$3:$AE$303,0)),0)</f>
        <v>0</v>
      </c>
      <c r="C88" s="1" t="n">
        <f aca="false">C87+1</f>
        <v>82</v>
      </c>
      <c r="D88" s="189" t="str">
        <f aca="false">IF(C88&lt;=Рабочий!AE$1,INDEX(Рабочий!$AA$3:$AA$303,MATCH(C88,Рабочий!$AE$3:$AE$303,0)),"")</f>
        <v/>
      </c>
      <c r="E88" s="190" t="str">
        <f aca="false">IF(D88&lt;&gt;"",INDEX(Рабочий!$AF$3:$AF$303,MATCH(C88,Рабочий!$AE$3:$AE$303,0)),"")</f>
        <v/>
      </c>
      <c r="F88" s="191"/>
      <c r="G88" s="191"/>
      <c r="H88" s="191"/>
      <c r="I88" s="191"/>
      <c r="J88" s="191"/>
      <c r="K88" s="191"/>
      <c r="L88" s="71"/>
      <c r="M88" s="189" t="str">
        <f aca="false">D88</f>
        <v/>
      </c>
      <c r="N88" s="192" t="str">
        <f aca="false">E88</f>
        <v/>
      </c>
      <c r="O88" s="191"/>
      <c r="P88" s="191"/>
      <c r="Q88" s="191"/>
      <c r="R88" s="191"/>
      <c r="S88" s="191"/>
      <c r="T88" s="191"/>
      <c r="U88" s="71"/>
    </row>
    <row r="89" customFormat="false" ht="12.8" hidden="false" customHeight="false" outlineLevel="0" collapsed="false">
      <c r="A89" s="71"/>
      <c r="B89" s="1" t="n">
        <f aca="false">IF(C89&lt;=Рабочий!AE$1,INDEX(Рабочий!$Z$3:$Z$303,MATCH(C89,Рабочий!$AE$3:$AE$303,0)),0)</f>
        <v>0</v>
      </c>
      <c r="C89" s="1" t="n">
        <f aca="false">C88+1</f>
        <v>83</v>
      </c>
      <c r="D89" s="189" t="str">
        <f aca="false">IF(C89&lt;=Рабочий!AE$1,INDEX(Рабочий!$AA$3:$AA$303,MATCH(C89,Рабочий!$AE$3:$AE$303,0)),"")</f>
        <v/>
      </c>
      <c r="E89" s="190" t="str">
        <f aca="false">IF(D89&lt;&gt;"",INDEX(Рабочий!$AF$3:$AF$303,MATCH(C89,Рабочий!$AE$3:$AE$303,0)),"")</f>
        <v/>
      </c>
      <c r="F89" s="191"/>
      <c r="G89" s="191"/>
      <c r="H89" s="191"/>
      <c r="I89" s="191"/>
      <c r="J89" s="191"/>
      <c r="K89" s="191"/>
      <c r="L89" s="71"/>
      <c r="M89" s="189" t="str">
        <f aca="false">D89</f>
        <v/>
      </c>
      <c r="N89" s="192" t="str">
        <f aca="false">E89</f>
        <v/>
      </c>
      <c r="O89" s="191"/>
      <c r="P89" s="191"/>
      <c r="Q89" s="191"/>
      <c r="R89" s="191"/>
      <c r="S89" s="191"/>
      <c r="T89" s="191"/>
      <c r="U89" s="71"/>
    </row>
    <row r="90" customFormat="false" ht="12.8" hidden="false" customHeight="false" outlineLevel="0" collapsed="false">
      <c r="A90" s="71"/>
      <c r="B90" s="1" t="n">
        <f aca="false">IF(C90&lt;=Рабочий!AE$1,INDEX(Рабочий!$Z$3:$Z$303,MATCH(C90,Рабочий!$AE$3:$AE$303,0)),0)</f>
        <v>0</v>
      </c>
      <c r="C90" s="1" t="n">
        <f aca="false">C89+1</f>
        <v>84</v>
      </c>
      <c r="D90" s="189" t="str">
        <f aca="false">IF(C90&lt;=Рабочий!AE$1,INDEX(Рабочий!$AA$3:$AA$303,MATCH(C90,Рабочий!$AE$3:$AE$303,0)),"")</f>
        <v/>
      </c>
      <c r="E90" s="190" t="str">
        <f aca="false">IF(D90&lt;&gt;"",INDEX(Рабочий!$AF$3:$AF$303,MATCH(C90,Рабочий!$AE$3:$AE$303,0)),"")</f>
        <v/>
      </c>
      <c r="F90" s="191"/>
      <c r="G90" s="191"/>
      <c r="H90" s="191"/>
      <c r="I90" s="191"/>
      <c r="J90" s="191"/>
      <c r="K90" s="191"/>
      <c r="L90" s="71"/>
      <c r="M90" s="189" t="str">
        <f aca="false">D90</f>
        <v/>
      </c>
      <c r="N90" s="192" t="str">
        <f aca="false">E90</f>
        <v/>
      </c>
      <c r="O90" s="191"/>
      <c r="P90" s="191"/>
      <c r="Q90" s="191"/>
      <c r="R90" s="191"/>
      <c r="S90" s="191"/>
      <c r="T90" s="191"/>
      <c r="U90" s="71"/>
    </row>
    <row r="91" customFormat="false" ht="12.8" hidden="false" customHeight="false" outlineLevel="0" collapsed="false">
      <c r="A91" s="71"/>
      <c r="B91" s="1" t="n">
        <f aca="false">IF(C91&lt;=Рабочий!AE$1,INDEX(Рабочий!$Z$3:$Z$303,MATCH(C91,Рабочий!$AE$3:$AE$303,0)),0)</f>
        <v>0</v>
      </c>
      <c r="C91" s="1" t="n">
        <f aca="false">C90+1</f>
        <v>85</v>
      </c>
      <c r="D91" s="189" t="str">
        <f aca="false">IF(C91&lt;=Рабочий!AE$1,INDEX(Рабочий!$AA$3:$AA$303,MATCH(C91,Рабочий!$AE$3:$AE$303,0)),"")</f>
        <v/>
      </c>
      <c r="E91" s="190" t="str">
        <f aca="false">IF(D91&lt;&gt;"",INDEX(Рабочий!$AF$3:$AF$303,MATCH(C91,Рабочий!$AE$3:$AE$303,0)),"")</f>
        <v/>
      </c>
      <c r="F91" s="191"/>
      <c r="G91" s="191"/>
      <c r="H91" s="191"/>
      <c r="I91" s="191"/>
      <c r="J91" s="191"/>
      <c r="K91" s="191"/>
      <c r="L91" s="71"/>
      <c r="M91" s="189" t="str">
        <f aca="false">D91</f>
        <v/>
      </c>
      <c r="N91" s="192" t="str">
        <f aca="false">E91</f>
        <v/>
      </c>
      <c r="O91" s="191"/>
      <c r="P91" s="191"/>
      <c r="Q91" s="191"/>
      <c r="R91" s="191"/>
      <c r="S91" s="191"/>
      <c r="T91" s="191"/>
      <c r="U91" s="71"/>
    </row>
    <row r="92" customFormat="false" ht="12.8" hidden="false" customHeight="false" outlineLevel="0" collapsed="false">
      <c r="A92" s="71"/>
      <c r="B92" s="1" t="n">
        <f aca="false">IF(C92&lt;=Рабочий!AE$1,INDEX(Рабочий!$Z$3:$Z$303,MATCH(C92,Рабочий!$AE$3:$AE$303,0)),0)</f>
        <v>0</v>
      </c>
      <c r="C92" s="1" t="n">
        <f aca="false">C91+1</f>
        <v>86</v>
      </c>
      <c r="D92" s="189" t="str">
        <f aca="false">IF(C92&lt;=Рабочий!AE$1,INDEX(Рабочий!$AA$3:$AA$303,MATCH(C92,Рабочий!$AE$3:$AE$303,0)),"")</f>
        <v/>
      </c>
      <c r="E92" s="190" t="str">
        <f aca="false">IF(D92&lt;&gt;"",INDEX(Рабочий!$AF$3:$AF$303,MATCH(C92,Рабочий!$AE$3:$AE$303,0)),"")</f>
        <v/>
      </c>
      <c r="F92" s="191"/>
      <c r="G92" s="191"/>
      <c r="H92" s="191"/>
      <c r="I92" s="191"/>
      <c r="J92" s="191"/>
      <c r="K92" s="191"/>
      <c r="L92" s="71"/>
      <c r="M92" s="189" t="str">
        <f aca="false">D92</f>
        <v/>
      </c>
      <c r="N92" s="192" t="str">
        <f aca="false">E92</f>
        <v/>
      </c>
      <c r="O92" s="191"/>
      <c r="P92" s="191"/>
      <c r="Q92" s="191"/>
      <c r="R92" s="191"/>
      <c r="S92" s="191"/>
      <c r="T92" s="191"/>
      <c r="U92" s="71"/>
    </row>
    <row r="93" customFormat="false" ht="12.8" hidden="false" customHeight="false" outlineLevel="0" collapsed="false">
      <c r="A93" s="71"/>
      <c r="B93" s="1" t="n">
        <f aca="false">IF(C93&lt;=Рабочий!AE$1,INDEX(Рабочий!$Z$3:$Z$303,MATCH(C93,Рабочий!$AE$3:$AE$303,0)),0)</f>
        <v>0</v>
      </c>
      <c r="C93" s="1" t="n">
        <f aca="false">C92+1</f>
        <v>87</v>
      </c>
      <c r="D93" s="189" t="str">
        <f aca="false">IF(C93&lt;=Рабочий!AE$1,INDEX(Рабочий!$AA$3:$AA$303,MATCH(C93,Рабочий!$AE$3:$AE$303,0)),"")</f>
        <v/>
      </c>
      <c r="E93" s="190" t="str">
        <f aca="false">IF(D93&lt;&gt;"",INDEX(Рабочий!$AF$3:$AF$303,MATCH(C93,Рабочий!$AE$3:$AE$303,0)),"")</f>
        <v/>
      </c>
      <c r="F93" s="191"/>
      <c r="G93" s="191"/>
      <c r="H93" s="191"/>
      <c r="I93" s="191"/>
      <c r="J93" s="191"/>
      <c r="K93" s="191"/>
      <c r="L93" s="71"/>
      <c r="M93" s="189" t="str">
        <f aca="false">D93</f>
        <v/>
      </c>
      <c r="N93" s="192" t="str">
        <f aca="false">E93</f>
        <v/>
      </c>
      <c r="O93" s="191"/>
      <c r="P93" s="191"/>
      <c r="Q93" s="191"/>
      <c r="R93" s="191"/>
      <c r="S93" s="191"/>
      <c r="T93" s="191"/>
      <c r="U93" s="71"/>
    </row>
    <row r="94" customFormat="false" ht="12.8" hidden="false" customHeight="false" outlineLevel="0" collapsed="false">
      <c r="A94" s="71"/>
      <c r="B94" s="1" t="n">
        <f aca="false">IF(C94&lt;=Рабочий!AE$1,INDEX(Рабочий!$Z$3:$Z$303,MATCH(C94,Рабочий!$AE$3:$AE$303,0)),0)</f>
        <v>0</v>
      </c>
      <c r="C94" s="1" t="n">
        <f aca="false">C93+1</f>
        <v>88</v>
      </c>
      <c r="D94" s="189" t="str">
        <f aca="false">IF(C94&lt;=Рабочий!AE$1,INDEX(Рабочий!$AA$3:$AA$303,MATCH(C94,Рабочий!$AE$3:$AE$303,0)),"")</f>
        <v/>
      </c>
      <c r="E94" s="190" t="str">
        <f aca="false">IF(D94&lt;&gt;"",INDEX(Рабочий!$AF$3:$AF$303,MATCH(C94,Рабочий!$AE$3:$AE$303,0)),"")</f>
        <v/>
      </c>
      <c r="F94" s="191"/>
      <c r="G94" s="191"/>
      <c r="H94" s="191"/>
      <c r="I94" s="191"/>
      <c r="J94" s="191"/>
      <c r="K94" s="191"/>
      <c r="L94" s="71"/>
      <c r="M94" s="189" t="str">
        <f aca="false">D94</f>
        <v/>
      </c>
      <c r="N94" s="192" t="str">
        <f aca="false">E94</f>
        <v/>
      </c>
      <c r="O94" s="191"/>
      <c r="P94" s="191"/>
      <c r="Q94" s="191"/>
      <c r="R94" s="191"/>
      <c r="S94" s="191"/>
      <c r="T94" s="191"/>
      <c r="U94" s="71"/>
    </row>
    <row r="95" customFormat="false" ht="12.8" hidden="false" customHeight="false" outlineLevel="0" collapsed="false">
      <c r="A95" s="71"/>
      <c r="B95" s="1" t="n">
        <f aca="false">IF(C95&lt;=Рабочий!AE$1,INDEX(Рабочий!$Z$3:$Z$303,MATCH(C95,Рабочий!$AE$3:$AE$303,0)),0)</f>
        <v>0</v>
      </c>
      <c r="C95" s="1" t="n">
        <f aca="false">C94+1</f>
        <v>89</v>
      </c>
      <c r="D95" s="189" t="str">
        <f aca="false">IF(C95&lt;=Рабочий!AE$1,INDEX(Рабочий!$AA$3:$AA$303,MATCH(C95,Рабочий!$AE$3:$AE$303,0)),"")</f>
        <v/>
      </c>
      <c r="E95" s="190" t="str">
        <f aca="false">IF(D95&lt;&gt;"",INDEX(Рабочий!$AF$3:$AF$303,MATCH(C95,Рабочий!$AE$3:$AE$303,0)),"")</f>
        <v/>
      </c>
      <c r="F95" s="191"/>
      <c r="G95" s="191"/>
      <c r="H95" s="191"/>
      <c r="I95" s="191"/>
      <c r="J95" s="191"/>
      <c r="K95" s="191"/>
      <c r="L95" s="71"/>
      <c r="M95" s="189" t="str">
        <f aca="false">D95</f>
        <v/>
      </c>
      <c r="N95" s="192" t="str">
        <f aca="false">E95</f>
        <v/>
      </c>
      <c r="O95" s="191"/>
      <c r="P95" s="191"/>
      <c r="Q95" s="191"/>
      <c r="R95" s="191"/>
      <c r="S95" s="191"/>
      <c r="T95" s="191"/>
      <c r="U95" s="71"/>
    </row>
    <row r="96" customFormat="false" ht="12.8" hidden="false" customHeight="false" outlineLevel="0" collapsed="false">
      <c r="A96" s="71"/>
      <c r="B96" s="1" t="n">
        <f aca="false">IF(C96&lt;=Рабочий!AE$1,INDEX(Рабочий!$Z$3:$Z$303,MATCH(C96,Рабочий!$AE$3:$AE$303,0)),0)</f>
        <v>0</v>
      </c>
      <c r="C96" s="1" t="n">
        <f aca="false">C95+1</f>
        <v>90</v>
      </c>
      <c r="D96" s="189" t="str">
        <f aca="false">IF(C96&lt;=Рабочий!AE$1,INDEX(Рабочий!$AA$3:$AA$303,MATCH(C96,Рабочий!$AE$3:$AE$303,0)),"")</f>
        <v/>
      </c>
      <c r="E96" s="190" t="str">
        <f aca="false">IF(D96&lt;&gt;"",INDEX(Рабочий!$AF$3:$AF$303,MATCH(C96,Рабочий!$AE$3:$AE$303,0)),"")</f>
        <v/>
      </c>
      <c r="F96" s="191"/>
      <c r="G96" s="191"/>
      <c r="H96" s="191"/>
      <c r="I96" s="191"/>
      <c r="J96" s="191"/>
      <c r="K96" s="191"/>
      <c r="L96" s="71"/>
      <c r="M96" s="189" t="str">
        <f aca="false">D96</f>
        <v/>
      </c>
      <c r="N96" s="192" t="str">
        <f aca="false">E96</f>
        <v/>
      </c>
      <c r="O96" s="191"/>
      <c r="P96" s="191"/>
      <c r="Q96" s="191"/>
      <c r="R96" s="191"/>
      <c r="S96" s="191"/>
      <c r="T96" s="191"/>
      <c r="U96" s="71"/>
    </row>
    <row r="97" customFormat="false" ht="12.8" hidden="false" customHeight="false" outlineLevel="0" collapsed="false">
      <c r="A97" s="71"/>
      <c r="B97" s="1" t="n">
        <f aca="false">IF(C97&lt;=Рабочий!AE$1,INDEX(Рабочий!$Z$3:$Z$303,MATCH(C97,Рабочий!$AE$3:$AE$303,0)),0)</f>
        <v>0</v>
      </c>
      <c r="C97" s="1" t="n">
        <f aca="false">C96+1</f>
        <v>91</v>
      </c>
      <c r="D97" s="189" t="str">
        <f aca="false">IF(C97&lt;=Рабочий!AE$1,INDEX(Рабочий!$AA$3:$AA$303,MATCH(C97,Рабочий!$AE$3:$AE$303,0)),"")</f>
        <v/>
      </c>
      <c r="E97" s="190" t="str">
        <f aca="false">IF(D97&lt;&gt;"",INDEX(Рабочий!$AF$3:$AF$303,MATCH(C97,Рабочий!$AE$3:$AE$303,0)),"")</f>
        <v/>
      </c>
      <c r="F97" s="191"/>
      <c r="G97" s="191"/>
      <c r="H97" s="191"/>
      <c r="I97" s="191"/>
      <c r="J97" s="191"/>
      <c r="K97" s="191"/>
      <c r="L97" s="71"/>
      <c r="M97" s="189" t="str">
        <f aca="false">D97</f>
        <v/>
      </c>
      <c r="N97" s="192" t="str">
        <f aca="false">E97</f>
        <v/>
      </c>
      <c r="O97" s="191"/>
      <c r="P97" s="191"/>
      <c r="Q97" s="191"/>
      <c r="R97" s="191"/>
      <c r="S97" s="191"/>
      <c r="T97" s="191"/>
      <c r="U97" s="71"/>
    </row>
    <row r="98" customFormat="false" ht="12.8" hidden="false" customHeight="false" outlineLevel="0" collapsed="false">
      <c r="A98" s="71"/>
      <c r="B98" s="1" t="n">
        <f aca="false">IF(C98&lt;=Рабочий!AE$1,INDEX(Рабочий!$Z$3:$Z$303,MATCH(C98,Рабочий!$AE$3:$AE$303,0)),0)</f>
        <v>0</v>
      </c>
      <c r="C98" s="1" t="n">
        <f aca="false">C97+1</f>
        <v>92</v>
      </c>
      <c r="D98" s="189" t="str">
        <f aca="false">IF(C98&lt;=Рабочий!AE$1,INDEX(Рабочий!$AA$3:$AA$303,MATCH(C98,Рабочий!$AE$3:$AE$303,0)),"")</f>
        <v/>
      </c>
      <c r="E98" s="190" t="str">
        <f aca="false">IF(D98&lt;&gt;"",INDEX(Рабочий!$AF$3:$AF$303,MATCH(C98,Рабочий!$AE$3:$AE$303,0)),"")</f>
        <v/>
      </c>
      <c r="F98" s="191"/>
      <c r="G98" s="191"/>
      <c r="H98" s="191"/>
      <c r="I98" s="191"/>
      <c r="J98" s="191"/>
      <c r="K98" s="191"/>
      <c r="L98" s="71"/>
      <c r="M98" s="189" t="str">
        <f aca="false">D98</f>
        <v/>
      </c>
      <c r="N98" s="192" t="str">
        <f aca="false">E98</f>
        <v/>
      </c>
      <c r="O98" s="191"/>
      <c r="P98" s="191"/>
      <c r="Q98" s="191"/>
      <c r="R98" s="191"/>
      <c r="S98" s="191"/>
      <c r="T98" s="191"/>
      <c r="U98" s="71"/>
    </row>
    <row r="99" customFormat="false" ht="12.8" hidden="false" customHeight="false" outlineLevel="0" collapsed="false">
      <c r="A99" s="71"/>
      <c r="B99" s="1" t="n">
        <f aca="false">IF(C99&lt;=Рабочий!AE$1,INDEX(Рабочий!$Z$3:$Z$303,MATCH(C99,Рабочий!$AE$3:$AE$303,0)),0)</f>
        <v>0</v>
      </c>
      <c r="C99" s="1" t="n">
        <f aca="false">C98+1</f>
        <v>93</v>
      </c>
      <c r="D99" s="189" t="str">
        <f aca="false">IF(C99&lt;=Рабочий!AE$1,INDEX(Рабочий!$AA$3:$AA$303,MATCH(C99,Рабочий!$AE$3:$AE$303,0)),"")</f>
        <v/>
      </c>
      <c r="E99" s="190" t="str">
        <f aca="false">IF(D99&lt;&gt;"",INDEX(Рабочий!$AF$3:$AF$303,MATCH(C99,Рабочий!$AE$3:$AE$303,0)),"")</f>
        <v/>
      </c>
      <c r="F99" s="191"/>
      <c r="G99" s="191"/>
      <c r="H99" s="191"/>
      <c r="I99" s="191"/>
      <c r="J99" s="191"/>
      <c r="K99" s="191"/>
      <c r="L99" s="71"/>
      <c r="M99" s="189" t="str">
        <f aca="false">D99</f>
        <v/>
      </c>
      <c r="N99" s="192" t="str">
        <f aca="false">E99</f>
        <v/>
      </c>
      <c r="O99" s="191"/>
      <c r="P99" s="191"/>
      <c r="Q99" s="191"/>
      <c r="R99" s="191"/>
      <c r="S99" s="191"/>
      <c r="T99" s="191"/>
      <c r="U99" s="71"/>
    </row>
    <row r="100" customFormat="false" ht="12.8" hidden="false" customHeight="false" outlineLevel="0" collapsed="false">
      <c r="A100" s="71"/>
      <c r="B100" s="1" t="n">
        <f aca="false">IF(C100&lt;=Рабочий!AE$1,INDEX(Рабочий!$Z$3:$Z$303,MATCH(C100,Рабочий!$AE$3:$AE$303,0)),0)</f>
        <v>0</v>
      </c>
      <c r="C100" s="1" t="n">
        <f aca="false">C99+1</f>
        <v>94</v>
      </c>
      <c r="D100" s="189" t="str">
        <f aca="false">IF(C100&lt;=Рабочий!AE$1,INDEX(Рабочий!$AA$3:$AA$303,MATCH(C100,Рабочий!$AE$3:$AE$303,0)),"")</f>
        <v/>
      </c>
      <c r="E100" s="190" t="str">
        <f aca="false">IF(D100&lt;&gt;"",INDEX(Рабочий!$AF$3:$AF$303,MATCH(C100,Рабочий!$AE$3:$AE$303,0)),"")</f>
        <v/>
      </c>
      <c r="F100" s="191"/>
      <c r="G100" s="191"/>
      <c r="H100" s="191"/>
      <c r="I100" s="191"/>
      <c r="J100" s="191"/>
      <c r="K100" s="191"/>
      <c r="L100" s="71"/>
      <c r="M100" s="189" t="str">
        <f aca="false">D100</f>
        <v/>
      </c>
      <c r="N100" s="192" t="str">
        <f aca="false">E100</f>
        <v/>
      </c>
      <c r="O100" s="191"/>
      <c r="P100" s="191"/>
      <c r="Q100" s="191"/>
      <c r="R100" s="191"/>
      <c r="S100" s="191"/>
      <c r="T100" s="191"/>
      <c r="U100" s="71"/>
    </row>
    <row r="101" customFormat="false" ht="12.8" hidden="false" customHeight="false" outlineLevel="0" collapsed="false">
      <c r="A101" s="71"/>
      <c r="B101" s="1" t="n">
        <f aca="false">IF(C101&lt;=Рабочий!AE$1,INDEX(Рабочий!$Z$3:$Z$303,MATCH(C101,Рабочий!$AE$3:$AE$303,0)),0)</f>
        <v>0</v>
      </c>
      <c r="C101" s="1" t="n">
        <f aca="false">C100+1</f>
        <v>95</v>
      </c>
      <c r="D101" s="189" t="str">
        <f aca="false">IF(C101&lt;=Рабочий!AE$1,INDEX(Рабочий!$AA$3:$AA$303,MATCH(C101,Рабочий!$AE$3:$AE$303,0)),"")</f>
        <v/>
      </c>
      <c r="E101" s="190" t="str">
        <f aca="false">IF(D101&lt;&gt;"",INDEX(Рабочий!$AF$3:$AF$303,MATCH(C101,Рабочий!$AE$3:$AE$303,0)),"")</f>
        <v/>
      </c>
      <c r="F101" s="191"/>
      <c r="G101" s="191"/>
      <c r="H101" s="191"/>
      <c r="I101" s="191"/>
      <c r="J101" s="191"/>
      <c r="K101" s="191"/>
      <c r="L101" s="71"/>
      <c r="M101" s="189" t="str">
        <f aca="false">D101</f>
        <v/>
      </c>
      <c r="N101" s="192" t="str">
        <f aca="false">E101</f>
        <v/>
      </c>
      <c r="O101" s="191"/>
      <c r="P101" s="191"/>
      <c r="Q101" s="191"/>
      <c r="R101" s="191"/>
      <c r="S101" s="191"/>
      <c r="T101" s="191"/>
      <c r="U101" s="71"/>
    </row>
    <row r="102" customFormat="false" ht="12.8" hidden="false" customHeight="false" outlineLevel="0" collapsed="false">
      <c r="A102" s="71"/>
      <c r="B102" s="1" t="n">
        <f aca="false">IF(C102&lt;=Рабочий!AE$1,INDEX(Рабочий!$Z$3:$Z$303,MATCH(C102,Рабочий!$AE$3:$AE$303,0)),0)</f>
        <v>0</v>
      </c>
      <c r="C102" s="1" t="n">
        <f aca="false">C101+1</f>
        <v>96</v>
      </c>
      <c r="D102" s="189" t="str">
        <f aca="false">IF(C102&lt;=Рабочий!AE$1,INDEX(Рабочий!$AA$3:$AA$303,MATCH(C102,Рабочий!$AE$3:$AE$303,0)),"")</f>
        <v/>
      </c>
      <c r="E102" s="190" t="str">
        <f aca="false">IF(D102&lt;&gt;"",INDEX(Рабочий!$AF$3:$AF$303,MATCH(C102,Рабочий!$AE$3:$AE$303,0)),"")</f>
        <v/>
      </c>
      <c r="F102" s="191"/>
      <c r="G102" s="191"/>
      <c r="H102" s="191"/>
      <c r="I102" s="191"/>
      <c r="J102" s="191"/>
      <c r="K102" s="191"/>
      <c r="L102" s="71"/>
      <c r="M102" s="189" t="str">
        <f aca="false">D102</f>
        <v/>
      </c>
      <c r="N102" s="192" t="str">
        <f aca="false">E102</f>
        <v/>
      </c>
      <c r="O102" s="191"/>
      <c r="P102" s="191"/>
      <c r="Q102" s="191"/>
      <c r="R102" s="191"/>
      <c r="S102" s="191"/>
      <c r="T102" s="191"/>
      <c r="U102" s="71"/>
    </row>
    <row r="103" customFormat="false" ht="12.8" hidden="false" customHeight="false" outlineLevel="0" collapsed="false">
      <c r="A103" s="71"/>
      <c r="B103" s="1" t="n">
        <f aca="false">IF(C103&lt;=Рабочий!AE$1,INDEX(Рабочий!$Z$3:$Z$303,MATCH(C103,Рабочий!$AE$3:$AE$303,0)),0)</f>
        <v>0</v>
      </c>
      <c r="C103" s="1" t="n">
        <f aca="false">C102+1</f>
        <v>97</v>
      </c>
      <c r="D103" s="189" t="str">
        <f aca="false">IF(C103&lt;=Рабочий!AE$1,INDEX(Рабочий!$AA$3:$AA$303,MATCH(C103,Рабочий!$AE$3:$AE$303,0)),"")</f>
        <v/>
      </c>
      <c r="E103" s="190" t="str">
        <f aca="false">IF(D103&lt;&gt;"",INDEX(Рабочий!$AF$3:$AF$303,MATCH(C103,Рабочий!$AE$3:$AE$303,0)),"")</f>
        <v/>
      </c>
      <c r="F103" s="191"/>
      <c r="G103" s="191"/>
      <c r="H103" s="191"/>
      <c r="I103" s="191"/>
      <c r="J103" s="191"/>
      <c r="K103" s="191"/>
      <c r="L103" s="71"/>
      <c r="M103" s="189" t="str">
        <f aca="false">D103</f>
        <v/>
      </c>
      <c r="N103" s="192" t="str">
        <f aca="false">E103</f>
        <v/>
      </c>
      <c r="O103" s="191"/>
      <c r="P103" s="191"/>
      <c r="Q103" s="191"/>
      <c r="R103" s="191"/>
      <c r="S103" s="191"/>
      <c r="T103" s="191"/>
      <c r="U103" s="71"/>
    </row>
    <row r="104" customFormat="false" ht="12.8" hidden="false" customHeight="false" outlineLevel="0" collapsed="false">
      <c r="A104" s="71"/>
      <c r="B104" s="1" t="n">
        <f aca="false">IF(C104&lt;=Рабочий!AE$1,INDEX(Рабочий!$Z$3:$Z$303,MATCH(C104,Рабочий!$AE$3:$AE$303,0)),0)</f>
        <v>0</v>
      </c>
      <c r="C104" s="1" t="n">
        <f aca="false">C103+1</f>
        <v>98</v>
      </c>
      <c r="D104" s="189" t="str">
        <f aca="false">IF(C104&lt;=Рабочий!AE$1,INDEX(Рабочий!$AA$3:$AA$303,MATCH(C104,Рабочий!$AE$3:$AE$303,0)),"")</f>
        <v/>
      </c>
      <c r="E104" s="190" t="str">
        <f aca="false">IF(D104&lt;&gt;"",INDEX(Рабочий!$AF$3:$AF$303,MATCH(C104,Рабочий!$AE$3:$AE$303,0)),"")</f>
        <v/>
      </c>
      <c r="F104" s="191"/>
      <c r="G104" s="191"/>
      <c r="H104" s="191"/>
      <c r="I104" s="191"/>
      <c r="J104" s="191"/>
      <c r="K104" s="191"/>
      <c r="L104" s="71"/>
      <c r="M104" s="189" t="str">
        <f aca="false">D104</f>
        <v/>
      </c>
      <c r="N104" s="192" t="str">
        <f aca="false">E104</f>
        <v/>
      </c>
      <c r="O104" s="191"/>
      <c r="P104" s="191"/>
      <c r="Q104" s="191"/>
      <c r="R104" s="191"/>
      <c r="S104" s="191"/>
      <c r="T104" s="191"/>
      <c r="U104" s="71"/>
    </row>
    <row r="105" customFormat="false" ht="12.8" hidden="false" customHeight="false" outlineLevel="0" collapsed="false">
      <c r="A105" s="71"/>
      <c r="B105" s="1" t="n">
        <f aca="false">IF(C105&lt;=Рабочий!AE$1,INDEX(Рабочий!$Z$3:$Z$303,MATCH(C105,Рабочий!$AE$3:$AE$303,0)),0)</f>
        <v>0</v>
      </c>
      <c r="C105" s="1" t="n">
        <f aca="false">C104+1</f>
        <v>99</v>
      </c>
      <c r="D105" s="189" t="str">
        <f aca="false">IF(C105&lt;=Рабочий!AE$1,INDEX(Рабочий!$AA$3:$AA$303,MATCH(C105,Рабочий!$AE$3:$AE$303,0)),"")</f>
        <v/>
      </c>
      <c r="E105" s="190" t="str">
        <f aca="false">IF(D105&lt;&gt;"",INDEX(Рабочий!$AF$3:$AF$303,MATCH(C105,Рабочий!$AE$3:$AE$303,0)),"")</f>
        <v/>
      </c>
      <c r="F105" s="191"/>
      <c r="G105" s="191"/>
      <c r="H105" s="191"/>
      <c r="I105" s="191"/>
      <c r="J105" s="191"/>
      <c r="K105" s="191"/>
      <c r="L105" s="71"/>
      <c r="M105" s="189" t="str">
        <f aca="false">D105</f>
        <v/>
      </c>
      <c r="N105" s="192" t="str">
        <f aca="false">E105</f>
        <v/>
      </c>
      <c r="O105" s="191"/>
      <c r="P105" s="191"/>
      <c r="Q105" s="191"/>
      <c r="R105" s="191"/>
      <c r="S105" s="191"/>
      <c r="T105" s="191"/>
      <c r="U105" s="71"/>
    </row>
    <row r="106" customFormat="false" ht="12.8" hidden="false" customHeight="false" outlineLevel="0" collapsed="false">
      <c r="A106" s="71"/>
      <c r="B106" s="1" t="n">
        <f aca="false">IF(C106&lt;=Рабочий!AE$1,INDEX(Рабочий!$Z$3:$Z$303,MATCH(C106,Рабочий!$AE$3:$AE$303,0)),0)</f>
        <v>0</v>
      </c>
      <c r="C106" s="1" t="n">
        <f aca="false">C105+1</f>
        <v>100</v>
      </c>
      <c r="D106" s="189" t="str">
        <f aca="false">IF(C106&lt;=Рабочий!AE$1,INDEX(Рабочий!$AA$3:$AA$303,MATCH(C106,Рабочий!$AE$3:$AE$303,0)),"")</f>
        <v/>
      </c>
      <c r="E106" s="190" t="str">
        <f aca="false">IF(D106&lt;&gt;"",INDEX(Рабочий!$AF$3:$AF$303,MATCH(C106,Рабочий!$AE$3:$AE$303,0)),"")</f>
        <v/>
      </c>
      <c r="F106" s="191"/>
      <c r="G106" s="191"/>
      <c r="H106" s="191"/>
      <c r="I106" s="191"/>
      <c r="J106" s="191"/>
      <c r="K106" s="191"/>
      <c r="L106" s="71"/>
      <c r="M106" s="189" t="str">
        <f aca="false">D106</f>
        <v/>
      </c>
      <c r="N106" s="192" t="str">
        <f aca="false">E106</f>
        <v/>
      </c>
      <c r="O106" s="191"/>
      <c r="P106" s="191"/>
      <c r="Q106" s="191"/>
      <c r="R106" s="191"/>
      <c r="S106" s="191"/>
      <c r="T106" s="191"/>
      <c r="U106" s="71"/>
    </row>
    <row r="107" customFormat="false" ht="12.8" hidden="false" customHeight="false" outlineLevel="0" collapsed="false">
      <c r="A107" s="71"/>
      <c r="B107" s="1" t="n">
        <f aca="false">IF(C107&lt;=Рабочий!AE$1,INDEX(Рабочий!$Z$3:$Z$303,MATCH(C107,Рабочий!$AE$3:$AE$303,0)),0)</f>
        <v>0</v>
      </c>
      <c r="C107" s="1" t="n">
        <f aca="false">C106+1</f>
        <v>101</v>
      </c>
      <c r="D107" s="189" t="str">
        <f aca="false">IF(C107&lt;=Рабочий!AE$1,INDEX(Рабочий!$AA$3:$AA$303,MATCH(C107,Рабочий!$AE$3:$AE$303,0)),"")</f>
        <v/>
      </c>
      <c r="E107" s="190" t="str">
        <f aca="false">IF(D107&lt;&gt;"",INDEX(Рабочий!$AF$3:$AF$303,MATCH(C107,Рабочий!$AE$3:$AE$303,0)),"")</f>
        <v/>
      </c>
      <c r="F107" s="191"/>
      <c r="G107" s="191"/>
      <c r="H107" s="191"/>
      <c r="I107" s="191"/>
      <c r="J107" s="191"/>
      <c r="K107" s="191"/>
      <c r="L107" s="71"/>
      <c r="M107" s="189" t="str">
        <f aca="false">D107</f>
        <v/>
      </c>
      <c r="N107" s="192" t="str">
        <f aca="false">E107</f>
        <v/>
      </c>
      <c r="O107" s="191"/>
      <c r="P107" s="191"/>
      <c r="Q107" s="191"/>
      <c r="R107" s="191"/>
      <c r="S107" s="191"/>
      <c r="T107" s="191"/>
      <c r="U107" s="71"/>
    </row>
    <row r="108" customFormat="false" ht="12.8" hidden="false" customHeight="false" outlineLevel="0" collapsed="false">
      <c r="A108" s="71"/>
      <c r="B108" s="1" t="n">
        <f aca="false">IF(C108&lt;=Рабочий!AE$1,INDEX(Рабочий!$Z$3:$Z$303,MATCH(C108,Рабочий!$AE$3:$AE$303,0)),0)</f>
        <v>0</v>
      </c>
      <c r="C108" s="1" t="n">
        <f aca="false">C107+1</f>
        <v>102</v>
      </c>
      <c r="D108" s="189" t="str">
        <f aca="false">IF(C108&lt;=Рабочий!AE$1,INDEX(Рабочий!$AA$3:$AA$303,MATCH(C108,Рабочий!$AE$3:$AE$303,0)),"")</f>
        <v/>
      </c>
      <c r="E108" s="190" t="str">
        <f aca="false">IF(D108&lt;&gt;"",INDEX(Рабочий!$AF$3:$AF$303,MATCH(C108,Рабочий!$AE$3:$AE$303,0)),"")</f>
        <v/>
      </c>
      <c r="F108" s="191"/>
      <c r="G108" s="191"/>
      <c r="H108" s="191"/>
      <c r="I108" s="191"/>
      <c r="J108" s="191"/>
      <c r="K108" s="191"/>
      <c r="L108" s="71"/>
      <c r="M108" s="189" t="str">
        <f aca="false">D108</f>
        <v/>
      </c>
      <c r="N108" s="192" t="str">
        <f aca="false">E108</f>
        <v/>
      </c>
      <c r="O108" s="191"/>
      <c r="P108" s="191"/>
      <c r="Q108" s="191"/>
      <c r="R108" s="191"/>
      <c r="S108" s="191"/>
      <c r="T108" s="191"/>
      <c r="U108" s="71"/>
    </row>
    <row r="109" customFormat="false" ht="12.8" hidden="false" customHeight="false" outlineLevel="0" collapsed="false">
      <c r="A109" s="71"/>
      <c r="B109" s="1" t="n">
        <f aca="false">IF(C109&lt;=Рабочий!AE$1,INDEX(Рабочий!$Z$3:$Z$303,MATCH(C109,Рабочий!$AE$3:$AE$303,0)),0)</f>
        <v>0</v>
      </c>
      <c r="C109" s="1" t="n">
        <f aca="false">C108+1</f>
        <v>103</v>
      </c>
      <c r="D109" s="189" t="str">
        <f aca="false">IF(C109&lt;=Рабочий!AE$1,INDEX(Рабочий!$AA$3:$AA$303,MATCH(C109,Рабочий!$AE$3:$AE$303,0)),"")</f>
        <v/>
      </c>
      <c r="E109" s="190" t="str">
        <f aca="false">IF(D109&lt;&gt;"",INDEX(Рабочий!$AF$3:$AF$303,MATCH(C109,Рабочий!$AE$3:$AE$303,0)),"")</f>
        <v/>
      </c>
      <c r="F109" s="191"/>
      <c r="G109" s="191"/>
      <c r="H109" s="191"/>
      <c r="I109" s="191"/>
      <c r="J109" s="191"/>
      <c r="K109" s="191"/>
      <c r="L109" s="71"/>
      <c r="M109" s="189" t="str">
        <f aca="false">D109</f>
        <v/>
      </c>
      <c r="N109" s="192" t="str">
        <f aca="false">E109</f>
        <v/>
      </c>
      <c r="O109" s="191"/>
      <c r="P109" s="191"/>
      <c r="Q109" s="191"/>
      <c r="R109" s="191"/>
      <c r="S109" s="191"/>
      <c r="T109" s="191"/>
      <c r="U109" s="71"/>
    </row>
    <row r="110" customFormat="false" ht="12.8" hidden="false" customHeight="false" outlineLevel="0" collapsed="false">
      <c r="A110" s="71"/>
      <c r="B110" s="1" t="n">
        <f aca="false">IF(C110&lt;=Рабочий!AE$1,INDEX(Рабочий!$Z$3:$Z$303,MATCH(C110,Рабочий!$AE$3:$AE$303,0)),0)</f>
        <v>0</v>
      </c>
      <c r="C110" s="1" t="n">
        <f aca="false">C109+1</f>
        <v>104</v>
      </c>
      <c r="D110" s="189" t="str">
        <f aca="false">IF(C110&lt;=Рабочий!AE$1,INDEX(Рабочий!$AA$3:$AA$303,MATCH(C110,Рабочий!$AE$3:$AE$303,0)),"")</f>
        <v/>
      </c>
      <c r="E110" s="190" t="str">
        <f aca="false">IF(D110&lt;&gt;"",INDEX(Рабочий!$AF$3:$AF$303,MATCH(C110,Рабочий!$AE$3:$AE$303,0)),"")</f>
        <v/>
      </c>
      <c r="F110" s="191"/>
      <c r="G110" s="191"/>
      <c r="H110" s="191"/>
      <c r="I110" s="191"/>
      <c r="J110" s="191"/>
      <c r="K110" s="191"/>
      <c r="L110" s="71"/>
      <c r="M110" s="189" t="str">
        <f aca="false">D110</f>
        <v/>
      </c>
      <c r="N110" s="192" t="str">
        <f aca="false">E110</f>
        <v/>
      </c>
      <c r="O110" s="191"/>
      <c r="P110" s="191"/>
      <c r="Q110" s="191"/>
      <c r="R110" s="191"/>
      <c r="S110" s="191"/>
      <c r="T110" s="191"/>
      <c r="U110" s="71"/>
    </row>
    <row r="111" customFormat="false" ht="12.8" hidden="false" customHeight="false" outlineLevel="0" collapsed="false">
      <c r="A111" s="71"/>
      <c r="B111" s="1" t="n">
        <f aca="false">IF(C111&lt;=Рабочий!AE$1,INDEX(Рабочий!$Z$3:$Z$303,MATCH(C111,Рабочий!$AE$3:$AE$303,0)),0)</f>
        <v>0</v>
      </c>
      <c r="C111" s="1" t="n">
        <f aca="false">C110+1</f>
        <v>105</v>
      </c>
      <c r="D111" s="189" t="str">
        <f aca="false">IF(C111&lt;=Рабочий!AE$1,INDEX(Рабочий!$AA$3:$AA$303,MATCH(C111,Рабочий!$AE$3:$AE$303,0)),"")</f>
        <v/>
      </c>
      <c r="E111" s="190" t="str">
        <f aca="false">IF(D111&lt;&gt;"",INDEX(Рабочий!$AF$3:$AF$303,MATCH(C111,Рабочий!$AE$3:$AE$303,0)),"")</f>
        <v/>
      </c>
      <c r="F111" s="191"/>
      <c r="G111" s="191"/>
      <c r="H111" s="191"/>
      <c r="I111" s="191"/>
      <c r="J111" s="191"/>
      <c r="K111" s="191"/>
      <c r="L111" s="71"/>
      <c r="M111" s="189" t="str">
        <f aca="false">D111</f>
        <v/>
      </c>
      <c r="N111" s="192" t="str">
        <f aca="false">E111</f>
        <v/>
      </c>
      <c r="O111" s="191"/>
      <c r="P111" s="191"/>
      <c r="Q111" s="191"/>
      <c r="R111" s="191"/>
      <c r="S111" s="191"/>
      <c r="T111" s="191"/>
      <c r="U111" s="71"/>
    </row>
    <row r="112" customFormat="false" ht="12.8" hidden="false" customHeight="false" outlineLevel="0" collapsed="false">
      <c r="A112" s="71"/>
      <c r="B112" s="1" t="n">
        <f aca="false">IF(C112&lt;=Рабочий!AE$1,INDEX(Рабочий!$Z$3:$Z$303,MATCH(C112,Рабочий!$AE$3:$AE$303,0)),0)</f>
        <v>0</v>
      </c>
      <c r="C112" s="1" t="n">
        <f aca="false">C111+1</f>
        <v>106</v>
      </c>
      <c r="D112" s="189" t="str">
        <f aca="false">IF(C112&lt;=Рабочий!AE$1,INDEX(Рабочий!$AA$3:$AA$303,MATCH(C112,Рабочий!$AE$3:$AE$303,0)),"")</f>
        <v/>
      </c>
      <c r="E112" s="190" t="str">
        <f aca="false">IF(D112&lt;&gt;"",INDEX(Рабочий!$AF$3:$AF$303,MATCH(C112,Рабочий!$AE$3:$AE$303,0)),"")</f>
        <v/>
      </c>
      <c r="F112" s="191"/>
      <c r="G112" s="191"/>
      <c r="H112" s="191"/>
      <c r="I112" s="191"/>
      <c r="J112" s="191"/>
      <c r="K112" s="191"/>
      <c r="L112" s="71"/>
      <c r="M112" s="189" t="str">
        <f aca="false">D112</f>
        <v/>
      </c>
      <c r="N112" s="192" t="str">
        <f aca="false">E112</f>
        <v/>
      </c>
      <c r="O112" s="191"/>
      <c r="P112" s="191"/>
      <c r="Q112" s="191"/>
      <c r="R112" s="191"/>
      <c r="S112" s="191"/>
      <c r="T112" s="191"/>
      <c r="U112" s="71"/>
    </row>
    <row r="113" customFormat="false" ht="12.8" hidden="false" customHeight="false" outlineLevel="0" collapsed="false">
      <c r="A113" s="71"/>
      <c r="B113" s="1" t="n">
        <f aca="false">IF(C113&lt;=Рабочий!AE$1,INDEX(Рабочий!$Z$3:$Z$303,MATCH(C113,Рабочий!$AE$3:$AE$303,0)),0)</f>
        <v>0</v>
      </c>
      <c r="C113" s="1" t="n">
        <f aca="false">C112+1</f>
        <v>107</v>
      </c>
      <c r="D113" s="189" t="str">
        <f aca="false">IF(C113&lt;=Рабочий!AE$1,INDEX(Рабочий!$AA$3:$AA$303,MATCH(C113,Рабочий!$AE$3:$AE$303,0)),"")</f>
        <v/>
      </c>
      <c r="E113" s="190" t="str">
        <f aca="false">IF(D113&lt;&gt;"",INDEX(Рабочий!$AF$3:$AF$303,MATCH(C113,Рабочий!$AE$3:$AE$303,0)),"")</f>
        <v/>
      </c>
      <c r="F113" s="191"/>
      <c r="G113" s="191"/>
      <c r="H113" s="191"/>
      <c r="I113" s="191"/>
      <c r="J113" s="191"/>
      <c r="K113" s="191"/>
      <c r="L113" s="71"/>
      <c r="M113" s="189" t="str">
        <f aca="false">D113</f>
        <v/>
      </c>
      <c r="N113" s="192" t="str">
        <f aca="false">E113</f>
        <v/>
      </c>
      <c r="O113" s="191"/>
      <c r="P113" s="191"/>
      <c r="Q113" s="191"/>
      <c r="R113" s="191"/>
      <c r="S113" s="191"/>
      <c r="T113" s="191"/>
      <c r="U113" s="71"/>
    </row>
    <row r="114" customFormat="false" ht="12.8" hidden="false" customHeight="false" outlineLevel="0" collapsed="false">
      <c r="A114" s="71"/>
      <c r="B114" s="1" t="n">
        <f aca="false">IF(C114&lt;=Рабочий!AE$1,INDEX(Рабочий!$Z$3:$Z$303,MATCH(C114,Рабочий!$AE$3:$AE$303,0)),0)</f>
        <v>0</v>
      </c>
      <c r="C114" s="1" t="n">
        <f aca="false">C113+1</f>
        <v>108</v>
      </c>
      <c r="D114" s="189" t="str">
        <f aca="false">IF(C114&lt;=Рабочий!AE$1,INDEX(Рабочий!$AA$3:$AA$303,MATCH(C114,Рабочий!$AE$3:$AE$303,0)),"")</f>
        <v/>
      </c>
      <c r="E114" s="190" t="str">
        <f aca="false">IF(D114&lt;&gt;"",INDEX(Рабочий!$AF$3:$AF$303,MATCH(C114,Рабочий!$AE$3:$AE$303,0)),"")</f>
        <v/>
      </c>
      <c r="F114" s="191"/>
      <c r="G114" s="191"/>
      <c r="H114" s="191"/>
      <c r="I114" s="191"/>
      <c r="J114" s="191"/>
      <c r="K114" s="191"/>
      <c r="L114" s="71"/>
      <c r="M114" s="189" t="str">
        <f aca="false">D114</f>
        <v/>
      </c>
      <c r="N114" s="192" t="str">
        <f aca="false">E114</f>
        <v/>
      </c>
      <c r="O114" s="191"/>
      <c r="P114" s="191"/>
      <c r="Q114" s="191"/>
      <c r="R114" s="191"/>
      <c r="S114" s="191"/>
      <c r="T114" s="191"/>
      <c r="U114" s="71"/>
    </row>
    <row r="115" customFormat="false" ht="12.8" hidden="false" customHeight="false" outlineLevel="0" collapsed="false">
      <c r="A115" s="71"/>
      <c r="B115" s="1" t="n">
        <f aca="false">IF(C115&lt;=Рабочий!AE$1,INDEX(Рабочий!$Z$3:$Z$303,MATCH(C115,Рабочий!$AE$3:$AE$303,0)),0)</f>
        <v>0</v>
      </c>
      <c r="C115" s="1" t="n">
        <f aca="false">C114+1</f>
        <v>109</v>
      </c>
      <c r="D115" s="189" t="str">
        <f aca="false">IF(C115&lt;=Рабочий!AE$1,INDEX(Рабочий!$AA$3:$AA$303,MATCH(C115,Рабочий!$AE$3:$AE$303,0)),"")</f>
        <v/>
      </c>
      <c r="E115" s="190" t="str">
        <f aca="false">IF(D115&lt;&gt;"",INDEX(Рабочий!$AF$3:$AF$303,MATCH(C115,Рабочий!$AE$3:$AE$303,0)),"")</f>
        <v/>
      </c>
      <c r="F115" s="191"/>
      <c r="G115" s="191"/>
      <c r="H115" s="191"/>
      <c r="I115" s="191"/>
      <c r="J115" s="191"/>
      <c r="K115" s="191"/>
      <c r="L115" s="71"/>
      <c r="M115" s="189" t="str">
        <f aca="false">D115</f>
        <v/>
      </c>
      <c r="N115" s="192" t="str">
        <f aca="false">E115</f>
        <v/>
      </c>
      <c r="O115" s="191"/>
      <c r="P115" s="191"/>
      <c r="Q115" s="191"/>
      <c r="R115" s="191"/>
      <c r="S115" s="191"/>
      <c r="T115" s="191"/>
      <c r="U115" s="71"/>
    </row>
    <row r="116" customFormat="false" ht="12.8" hidden="false" customHeight="false" outlineLevel="0" collapsed="false">
      <c r="A116" s="71"/>
      <c r="B116" s="1" t="n">
        <f aca="false">IF(C116&lt;=Рабочий!AE$1,INDEX(Рабочий!$Z$3:$Z$303,MATCH(C116,Рабочий!$AE$3:$AE$303,0)),0)</f>
        <v>0</v>
      </c>
      <c r="C116" s="1" t="n">
        <f aca="false">C115+1</f>
        <v>110</v>
      </c>
      <c r="D116" s="189" t="str">
        <f aca="false">IF(C116&lt;=Рабочий!AE$1,INDEX(Рабочий!$AA$3:$AA$303,MATCH(C116,Рабочий!$AE$3:$AE$303,0)),"")</f>
        <v/>
      </c>
      <c r="E116" s="190" t="str">
        <f aca="false">IF(D116&lt;&gt;"",INDEX(Рабочий!$AF$3:$AF$303,MATCH(C116,Рабочий!$AE$3:$AE$303,0)),"")</f>
        <v/>
      </c>
      <c r="F116" s="191"/>
      <c r="G116" s="191"/>
      <c r="H116" s="191"/>
      <c r="I116" s="191"/>
      <c r="J116" s="191"/>
      <c r="K116" s="191"/>
      <c r="L116" s="71"/>
      <c r="M116" s="189" t="str">
        <f aca="false">D116</f>
        <v/>
      </c>
      <c r="N116" s="192" t="str">
        <f aca="false">E116</f>
        <v/>
      </c>
      <c r="O116" s="191"/>
      <c r="P116" s="191"/>
      <c r="Q116" s="191"/>
      <c r="R116" s="191"/>
      <c r="S116" s="191"/>
      <c r="T116" s="191"/>
      <c r="U116" s="71"/>
    </row>
    <row r="117" customFormat="false" ht="12.8" hidden="false" customHeight="false" outlineLevel="0" collapsed="false">
      <c r="A117" s="71"/>
      <c r="B117" s="1" t="n">
        <f aca="false">IF(C117&lt;=Рабочий!AE$1,INDEX(Рабочий!$Z$3:$Z$303,MATCH(C117,Рабочий!$AE$3:$AE$303,0)),0)</f>
        <v>0</v>
      </c>
      <c r="C117" s="1" t="n">
        <f aca="false">C116+1</f>
        <v>111</v>
      </c>
      <c r="D117" s="189" t="str">
        <f aca="false">IF(C117&lt;=Рабочий!AE$1,INDEX(Рабочий!$AA$3:$AA$303,MATCH(C117,Рабочий!$AE$3:$AE$303,0)),"")</f>
        <v/>
      </c>
      <c r="E117" s="190" t="str">
        <f aca="false">IF(D117&lt;&gt;"",INDEX(Рабочий!$AF$3:$AF$303,MATCH(C117,Рабочий!$AE$3:$AE$303,0)),"")</f>
        <v/>
      </c>
      <c r="F117" s="191"/>
      <c r="G117" s="191"/>
      <c r="H117" s="191"/>
      <c r="I117" s="191"/>
      <c r="J117" s="191"/>
      <c r="K117" s="191"/>
      <c r="L117" s="71"/>
      <c r="M117" s="189" t="str">
        <f aca="false">D117</f>
        <v/>
      </c>
      <c r="N117" s="192" t="str">
        <f aca="false">E117</f>
        <v/>
      </c>
      <c r="O117" s="191"/>
      <c r="P117" s="191"/>
      <c r="Q117" s="191"/>
      <c r="R117" s="191"/>
      <c r="S117" s="191"/>
      <c r="T117" s="191"/>
      <c r="U117" s="71"/>
    </row>
    <row r="118" customFormat="false" ht="12.8" hidden="false" customHeight="false" outlineLevel="0" collapsed="false">
      <c r="A118" s="71"/>
      <c r="B118" s="1" t="n">
        <f aca="false">IF(C118&lt;=Рабочий!AE$1,INDEX(Рабочий!$Z$3:$Z$303,MATCH(C118,Рабочий!$AE$3:$AE$303,0)),0)</f>
        <v>0</v>
      </c>
      <c r="C118" s="1" t="n">
        <f aca="false">C117+1</f>
        <v>112</v>
      </c>
      <c r="D118" s="189" t="str">
        <f aca="false">IF(C118&lt;=Рабочий!AE$1,INDEX(Рабочий!$AA$3:$AA$303,MATCH(C118,Рабочий!$AE$3:$AE$303,0)),"")</f>
        <v/>
      </c>
      <c r="E118" s="190" t="str">
        <f aca="false">IF(D118&lt;&gt;"",INDEX(Рабочий!$AF$3:$AF$303,MATCH(C118,Рабочий!$AE$3:$AE$303,0)),"")</f>
        <v/>
      </c>
      <c r="F118" s="191"/>
      <c r="G118" s="191"/>
      <c r="H118" s="191"/>
      <c r="I118" s="191"/>
      <c r="J118" s="191"/>
      <c r="K118" s="191"/>
      <c r="L118" s="71"/>
      <c r="M118" s="189" t="str">
        <f aca="false">D118</f>
        <v/>
      </c>
      <c r="N118" s="192" t="str">
        <f aca="false">E118</f>
        <v/>
      </c>
      <c r="O118" s="191"/>
      <c r="P118" s="191"/>
      <c r="Q118" s="191"/>
      <c r="R118" s="191"/>
      <c r="S118" s="191"/>
      <c r="T118" s="191"/>
      <c r="U118" s="71"/>
    </row>
    <row r="119" customFormat="false" ht="12.8" hidden="false" customHeight="false" outlineLevel="0" collapsed="false">
      <c r="A119" s="71"/>
      <c r="B119" s="1" t="n">
        <f aca="false">IF(C119&lt;=Рабочий!AE$1,INDEX(Рабочий!$Z$3:$Z$303,MATCH(C119,Рабочий!$AE$3:$AE$303,0)),0)</f>
        <v>0</v>
      </c>
      <c r="C119" s="1" t="n">
        <f aca="false">C118+1</f>
        <v>113</v>
      </c>
      <c r="D119" s="189" t="str">
        <f aca="false">IF(C119&lt;=Рабочий!AE$1,INDEX(Рабочий!$AA$3:$AA$303,MATCH(C119,Рабочий!$AE$3:$AE$303,0)),"")</f>
        <v/>
      </c>
      <c r="E119" s="190" t="str">
        <f aca="false">IF(D119&lt;&gt;"",INDEX(Рабочий!$AF$3:$AF$303,MATCH(C119,Рабочий!$AE$3:$AE$303,0)),"")</f>
        <v/>
      </c>
      <c r="F119" s="191"/>
      <c r="G119" s="191"/>
      <c r="H119" s="191"/>
      <c r="I119" s="191"/>
      <c r="J119" s="191"/>
      <c r="K119" s="191"/>
      <c r="L119" s="71"/>
      <c r="M119" s="189" t="str">
        <f aca="false">D119</f>
        <v/>
      </c>
      <c r="N119" s="192" t="str">
        <f aca="false">E119</f>
        <v/>
      </c>
      <c r="O119" s="191"/>
      <c r="P119" s="191"/>
      <c r="Q119" s="191"/>
      <c r="R119" s="191"/>
      <c r="S119" s="191"/>
      <c r="T119" s="191"/>
      <c r="U119" s="71"/>
    </row>
    <row r="120" customFormat="false" ht="12.8" hidden="false" customHeight="false" outlineLevel="0" collapsed="false">
      <c r="A120" s="71"/>
      <c r="B120" s="1" t="n">
        <f aca="false">IF(C120&lt;=Рабочий!AE$1,INDEX(Рабочий!$Z$3:$Z$303,MATCH(C120,Рабочий!$AE$3:$AE$303,0)),0)</f>
        <v>0</v>
      </c>
      <c r="C120" s="1" t="n">
        <f aca="false">C119+1</f>
        <v>114</v>
      </c>
      <c r="D120" s="189" t="str">
        <f aca="false">IF(C120&lt;=Рабочий!AE$1,INDEX(Рабочий!$AA$3:$AA$303,MATCH(C120,Рабочий!$AE$3:$AE$303,0)),"")</f>
        <v/>
      </c>
      <c r="E120" s="190" t="str">
        <f aca="false">IF(D120&lt;&gt;"",INDEX(Рабочий!$AF$3:$AF$303,MATCH(C120,Рабочий!$AE$3:$AE$303,0)),"")</f>
        <v/>
      </c>
      <c r="F120" s="191"/>
      <c r="G120" s="191"/>
      <c r="H120" s="191"/>
      <c r="I120" s="191"/>
      <c r="J120" s="191"/>
      <c r="K120" s="191"/>
      <c r="L120" s="71"/>
      <c r="M120" s="189" t="str">
        <f aca="false">D120</f>
        <v/>
      </c>
      <c r="N120" s="192" t="str">
        <f aca="false">E120</f>
        <v/>
      </c>
      <c r="O120" s="191"/>
      <c r="P120" s="191"/>
      <c r="Q120" s="191"/>
      <c r="R120" s="191"/>
      <c r="S120" s="191"/>
      <c r="T120" s="191"/>
      <c r="U120" s="71"/>
    </row>
    <row r="121" customFormat="false" ht="12.8" hidden="false" customHeight="false" outlineLevel="0" collapsed="false">
      <c r="A121" s="71"/>
      <c r="B121" s="1" t="n">
        <f aca="false">IF(C121&lt;=Рабочий!AE$1,INDEX(Рабочий!$Z$3:$Z$303,MATCH(C121,Рабочий!$AE$3:$AE$303,0)),0)</f>
        <v>0</v>
      </c>
      <c r="C121" s="1" t="n">
        <f aca="false">C120+1</f>
        <v>115</v>
      </c>
      <c r="D121" s="189" t="str">
        <f aca="false">IF(C121&lt;=Рабочий!AE$1,INDEX(Рабочий!$AA$3:$AA$303,MATCH(C121,Рабочий!$AE$3:$AE$303,0)),"")</f>
        <v/>
      </c>
      <c r="E121" s="190" t="str">
        <f aca="false">IF(D121&lt;&gt;"",INDEX(Рабочий!$AF$3:$AF$303,MATCH(C121,Рабочий!$AE$3:$AE$303,0)),"")</f>
        <v/>
      </c>
      <c r="F121" s="191"/>
      <c r="G121" s="191"/>
      <c r="H121" s="191"/>
      <c r="I121" s="191"/>
      <c r="J121" s="191"/>
      <c r="K121" s="191"/>
      <c r="L121" s="71"/>
      <c r="M121" s="189" t="str">
        <f aca="false">D121</f>
        <v/>
      </c>
      <c r="N121" s="192" t="str">
        <f aca="false">E121</f>
        <v/>
      </c>
      <c r="O121" s="191"/>
      <c r="P121" s="191"/>
      <c r="Q121" s="191"/>
      <c r="R121" s="191"/>
      <c r="S121" s="191"/>
      <c r="T121" s="191"/>
      <c r="U121" s="71"/>
    </row>
    <row r="122" customFormat="false" ht="12.8" hidden="false" customHeight="false" outlineLevel="0" collapsed="false">
      <c r="A122" s="71"/>
      <c r="B122" s="1" t="n">
        <f aca="false">IF(C122&lt;=Рабочий!AE$1,INDEX(Рабочий!$Z$3:$Z$303,MATCH(C122,Рабочий!$AE$3:$AE$303,0)),0)</f>
        <v>0</v>
      </c>
      <c r="C122" s="1" t="n">
        <f aca="false">C121+1</f>
        <v>116</v>
      </c>
      <c r="D122" s="189" t="str">
        <f aca="false">IF(C122&lt;=Рабочий!AE$1,INDEX(Рабочий!$AA$3:$AA$303,MATCH(C122,Рабочий!$AE$3:$AE$303,0)),"")</f>
        <v/>
      </c>
      <c r="E122" s="190" t="str">
        <f aca="false">IF(D122&lt;&gt;"",INDEX(Рабочий!$AF$3:$AF$303,MATCH(C122,Рабочий!$AE$3:$AE$303,0)),"")</f>
        <v/>
      </c>
      <c r="F122" s="191"/>
      <c r="G122" s="191"/>
      <c r="H122" s="191"/>
      <c r="I122" s="191"/>
      <c r="J122" s="191"/>
      <c r="K122" s="191"/>
      <c r="L122" s="71"/>
      <c r="M122" s="189" t="str">
        <f aca="false">D122</f>
        <v/>
      </c>
      <c r="N122" s="192" t="str">
        <f aca="false">E122</f>
        <v/>
      </c>
      <c r="O122" s="191"/>
      <c r="P122" s="191"/>
      <c r="Q122" s="191"/>
      <c r="R122" s="191"/>
      <c r="S122" s="191"/>
      <c r="T122" s="191"/>
      <c r="U122" s="71"/>
    </row>
    <row r="123" customFormat="false" ht="12.8" hidden="false" customHeight="false" outlineLevel="0" collapsed="false">
      <c r="A123" s="71"/>
      <c r="B123" s="1" t="n">
        <f aca="false">IF(C123&lt;=Рабочий!AE$1,INDEX(Рабочий!$Z$3:$Z$303,MATCH(C123,Рабочий!$AE$3:$AE$303,0)),0)</f>
        <v>0</v>
      </c>
      <c r="C123" s="1" t="n">
        <f aca="false">C122+1</f>
        <v>117</v>
      </c>
      <c r="D123" s="189" t="str">
        <f aca="false">IF(C123&lt;=Рабочий!AE$1,INDEX(Рабочий!$AA$3:$AA$303,MATCH(C123,Рабочий!$AE$3:$AE$303,0)),"")</f>
        <v/>
      </c>
      <c r="E123" s="190" t="str">
        <f aca="false">IF(D123&lt;&gt;"",INDEX(Рабочий!$AF$3:$AF$303,MATCH(C123,Рабочий!$AE$3:$AE$303,0)),"")</f>
        <v/>
      </c>
      <c r="F123" s="191"/>
      <c r="G123" s="191"/>
      <c r="H123" s="191"/>
      <c r="I123" s="191"/>
      <c r="J123" s="191"/>
      <c r="K123" s="191"/>
      <c r="L123" s="71"/>
      <c r="M123" s="189" t="str">
        <f aca="false">D123</f>
        <v/>
      </c>
      <c r="N123" s="192" t="str">
        <f aca="false">E123</f>
        <v/>
      </c>
      <c r="O123" s="191"/>
      <c r="P123" s="191"/>
      <c r="Q123" s="191"/>
      <c r="R123" s="191"/>
      <c r="S123" s="191"/>
      <c r="T123" s="191"/>
      <c r="U123" s="71"/>
    </row>
    <row r="124" customFormat="false" ht="12.8" hidden="false" customHeight="false" outlineLevel="0" collapsed="false">
      <c r="A124" s="71"/>
      <c r="B124" s="1" t="n">
        <f aca="false">IF(C124&lt;=Рабочий!AE$1,INDEX(Рабочий!$Z$3:$Z$303,MATCH(C124,Рабочий!$AE$3:$AE$303,0)),0)</f>
        <v>0</v>
      </c>
      <c r="C124" s="1" t="n">
        <f aca="false">C123+1</f>
        <v>118</v>
      </c>
      <c r="D124" s="189" t="str">
        <f aca="false">IF(C124&lt;=Рабочий!AE$1,INDEX(Рабочий!$AA$3:$AA$303,MATCH(C124,Рабочий!$AE$3:$AE$303,0)),"")</f>
        <v/>
      </c>
      <c r="E124" s="190" t="str">
        <f aca="false">IF(D124&lt;&gt;"",INDEX(Рабочий!$AF$3:$AF$303,MATCH(C124,Рабочий!$AE$3:$AE$303,0)),"")</f>
        <v/>
      </c>
      <c r="F124" s="191"/>
      <c r="G124" s="191"/>
      <c r="H124" s="191"/>
      <c r="I124" s="191"/>
      <c r="J124" s="191"/>
      <c r="K124" s="191"/>
      <c r="L124" s="71"/>
      <c r="M124" s="189" t="str">
        <f aca="false">D124</f>
        <v/>
      </c>
      <c r="N124" s="192" t="str">
        <f aca="false">E124</f>
        <v/>
      </c>
      <c r="O124" s="191"/>
      <c r="P124" s="191"/>
      <c r="Q124" s="191"/>
      <c r="R124" s="191"/>
      <c r="S124" s="191"/>
      <c r="T124" s="191"/>
      <c r="U124" s="71"/>
    </row>
    <row r="125" customFormat="false" ht="12.8" hidden="false" customHeight="false" outlineLevel="0" collapsed="false">
      <c r="A125" s="71"/>
      <c r="B125" s="1" t="n">
        <f aca="false">IF(C125&lt;=Рабочий!AE$1,INDEX(Рабочий!$Z$3:$Z$303,MATCH(C125,Рабочий!$AE$3:$AE$303,0)),0)</f>
        <v>0</v>
      </c>
      <c r="C125" s="1" t="n">
        <f aca="false">C124+1</f>
        <v>119</v>
      </c>
      <c r="D125" s="189" t="str">
        <f aca="false">IF(C125&lt;=Рабочий!AE$1,INDEX(Рабочий!$AA$3:$AA$303,MATCH(C125,Рабочий!$AE$3:$AE$303,0)),"")</f>
        <v/>
      </c>
      <c r="E125" s="190" t="str">
        <f aca="false">IF(D125&lt;&gt;"",INDEX(Рабочий!$AF$3:$AF$303,MATCH(C125,Рабочий!$AE$3:$AE$303,0)),"")</f>
        <v/>
      </c>
      <c r="F125" s="191"/>
      <c r="G125" s="191"/>
      <c r="H125" s="191"/>
      <c r="I125" s="191"/>
      <c r="J125" s="191"/>
      <c r="K125" s="191"/>
      <c r="L125" s="71"/>
      <c r="M125" s="189" t="str">
        <f aca="false">D125</f>
        <v/>
      </c>
      <c r="N125" s="192" t="str">
        <f aca="false">E125</f>
        <v/>
      </c>
      <c r="O125" s="191"/>
      <c r="P125" s="191"/>
      <c r="Q125" s="191"/>
      <c r="R125" s="191"/>
      <c r="S125" s="191"/>
      <c r="T125" s="191"/>
      <c r="U125" s="71"/>
    </row>
    <row r="126" customFormat="false" ht="12.8" hidden="false" customHeight="false" outlineLevel="0" collapsed="false">
      <c r="A126" s="71"/>
      <c r="B126" s="1" t="n">
        <f aca="false">IF(C126&lt;=Рабочий!AE$1,INDEX(Рабочий!$Z$3:$Z$303,MATCH(C126,Рабочий!$AE$3:$AE$303,0)),0)</f>
        <v>0</v>
      </c>
      <c r="C126" s="1" t="n">
        <f aca="false">C125+1</f>
        <v>120</v>
      </c>
      <c r="D126" s="189" t="str">
        <f aca="false">IF(C126&lt;=Рабочий!AE$1,INDEX(Рабочий!$AA$3:$AA$303,MATCH(C126,Рабочий!$AE$3:$AE$303,0)),"")</f>
        <v/>
      </c>
      <c r="E126" s="190" t="str">
        <f aca="false">IF(D126&lt;&gt;"",INDEX(Рабочий!$AF$3:$AF$303,MATCH(C126,Рабочий!$AE$3:$AE$303,0)),"")</f>
        <v/>
      </c>
      <c r="F126" s="191"/>
      <c r="G126" s="191"/>
      <c r="H126" s="191"/>
      <c r="I126" s="191"/>
      <c r="J126" s="191"/>
      <c r="K126" s="191"/>
      <c r="L126" s="71"/>
      <c r="M126" s="189" t="str">
        <f aca="false">D126</f>
        <v/>
      </c>
      <c r="N126" s="192" t="str">
        <f aca="false">E126</f>
        <v/>
      </c>
      <c r="O126" s="191"/>
      <c r="P126" s="191"/>
      <c r="Q126" s="191"/>
      <c r="R126" s="191"/>
      <c r="S126" s="191"/>
      <c r="T126" s="191"/>
      <c r="U126" s="71"/>
    </row>
    <row r="127" customFormat="false" ht="12.8" hidden="false" customHeight="false" outlineLevel="0" collapsed="false">
      <c r="A127" s="71"/>
      <c r="B127" s="1" t="n">
        <f aca="false">IF(C127&lt;=Рабочий!AE$1,INDEX(Рабочий!$Z$3:$Z$303,MATCH(C127,Рабочий!$AE$3:$AE$303,0)),0)</f>
        <v>0</v>
      </c>
      <c r="C127" s="1" t="n">
        <f aca="false">C126+1</f>
        <v>121</v>
      </c>
      <c r="D127" s="189" t="str">
        <f aca="false">IF(C127&lt;=Рабочий!AE$1,INDEX(Рабочий!$AA$3:$AA$303,MATCH(C127,Рабочий!$AE$3:$AE$303,0)),"")</f>
        <v/>
      </c>
      <c r="E127" s="190" t="str">
        <f aca="false">IF(D127&lt;&gt;"",INDEX(Рабочий!$AF$3:$AF$303,MATCH(C127,Рабочий!$AE$3:$AE$303,0)),"")</f>
        <v/>
      </c>
      <c r="F127" s="191"/>
      <c r="G127" s="191"/>
      <c r="H127" s="191"/>
      <c r="I127" s="191"/>
      <c r="J127" s="191"/>
      <c r="K127" s="191"/>
      <c r="L127" s="71"/>
      <c r="M127" s="189" t="str">
        <f aca="false">D127</f>
        <v/>
      </c>
      <c r="N127" s="192" t="str">
        <f aca="false">E127</f>
        <v/>
      </c>
      <c r="O127" s="191"/>
      <c r="P127" s="191"/>
      <c r="Q127" s="191"/>
      <c r="R127" s="191"/>
      <c r="S127" s="191"/>
      <c r="T127" s="191"/>
      <c r="U127" s="71"/>
    </row>
    <row r="128" customFormat="false" ht="12.8" hidden="false" customHeight="false" outlineLevel="0" collapsed="false">
      <c r="A128" s="71"/>
      <c r="B128" s="1" t="n">
        <f aca="false">IF(C128&lt;=Рабочий!AE$1,INDEX(Рабочий!$Z$3:$Z$303,MATCH(C128,Рабочий!$AE$3:$AE$303,0)),0)</f>
        <v>0</v>
      </c>
      <c r="C128" s="1" t="n">
        <f aca="false">C127+1</f>
        <v>122</v>
      </c>
      <c r="D128" s="189" t="str">
        <f aca="false">IF(C128&lt;=Рабочий!AE$1,INDEX(Рабочий!$AA$3:$AA$303,MATCH(C128,Рабочий!$AE$3:$AE$303,0)),"")</f>
        <v/>
      </c>
      <c r="E128" s="190" t="str">
        <f aca="false">IF(D128&lt;&gt;"",INDEX(Рабочий!$AF$3:$AF$303,MATCH(C128,Рабочий!$AE$3:$AE$303,0)),"")</f>
        <v/>
      </c>
      <c r="F128" s="191"/>
      <c r="G128" s="191"/>
      <c r="H128" s="191"/>
      <c r="I128" s="191"/>
      <c r="J128" s="191"/>
      <c r="K128" s="191"/>
      <c r="L128" s="71"/>
      <c r="M128" s="189" t="str">
        <f aca="false">D128</f>
        <v/>
      </c>
      <c r="N128" s="192" t="str">
        <f aca="false">E128</f>
        <v/>
      </c>
      <c r="O128" s="191"/>
      <c r="P128" s="191"/>
      <c r="Q128" s="191"/>
      <c r="R128" s="191"/>
      <c r="S128" s="191"/>
      <c r="T128" s="191"/>
      <c r="U128" s="71"/>
    </row>
    <row r="129" customFormat="false" ht="12.8" hidden="false" customHeight="false" outlineLevel="0" collapsed="false">
      <c r="A129" s="71"/>
      <c r="B129" s="1" t="n">
        <f aca="false">IF(C129&lt;=Рабочий!AE$1,INDEX(Рабочий!$Z$3:$Z$303,MATCH(C129,Рабочий!$AE$3:$AE$303,0)),0)</f>
        <v>0</v>
      </c>
      <c r="C129" s="1" t="n">
        <f aca="false">C128+1</f>
        <v>123</v>
      </c>
      <c r="D129" s="189" t="str">
        <f aca="false">IF(C129&lt;=Рабочий!AE$1,INDEX(Рабочий!$AA$3:$AA$303,MATCH(C129,Рабочий!$AE$3:$AE$303,0)),"")</f>
        <v/>
      </c>
      <c r="E129" s="190" t="str">
        <f aca="false">IF(D129&lt;&gt;"",INDEX(Рабочий!$AF$3:$AF$303,MATCH(C129,Рабочий!$AE$3:$AE$303,0)),"")</f>
        <v/>
      </c>
      <c r="F129" s="191"/>
      <c r="G129" s="191"/>
      <c r="H129" s="191"/>
      <c r="I129" s="191"/>
      <c r="J129" s="191"/>
      <c r="K129" s="191"/>
      <c r="L129" s="71"/>
      <c r="M129" s="189" t="str">
        <f aca="false">D129</f>
        <v/>
      </c>
      <c r="N129" s="192" t="str">
        <f aca="false">E129</f>
        <v/>
      </c>
      <c r="O129" s="191"/>
      <c r="P129" s="191"/>
      <c r="Q129" s="191"/>
      <c r="R129" s="191"/>
      <c r="S129" s="191"/>
      <c r="T129" s="191"/>
      <c r="U129" s="71"/>
    </row>
    <row r="130" customFormat="false" ht="12.8" hidden="false" customHeight="false" outlineLevel="0" collapsed="false">
      <c r="A130" s="71"/>
      <c r="B130" s="1" t="n">
        <f aca="false">IF(C130&lt;=Рабочий!AE$1,INDEX(Рабочий!$Z$3:$Z$303,MATCH(C130,Рабочий!$AE$3:$AE$303,0)),0)</f>
        <v>0</v>
      </c>
      <c r="C130" s="1" t="n">
        <f aca="false">C129+1</f>
        <v>124</v>
      </c>
      <c r="D130" s="189" t="str">
        <f aca="false">IF(C130&lt;=Рабочий!AE$1,INDEX(Рабочий!$AA$3:$AA$303,MATCH(C130,Рабочий!$AE$3:$AE$303,0)),"")</f>
        <v/>
      </c>
      <c r="E130" s="190" t="str">
        <f aca="false">IF(D130&lt;&gt;"",INDEX(Рабочий!$AF$3:$AF$303,MATCH(C130,Рабочий!$AE$3:$AE$303,0)),"")</f>
        <v/>
      </c>
      <c r="F130" s="191"/>
      <c r="G130" s="191"/>
      <c r="H130" s="191"/>
      <c r="I130" s="191"/>
      <c r="J130" s="191"/>
      <c r="K130" s="191"/>
      <c r="L130" s="71"/>
      <c r="M130" s="189" t="str">
        <f aca="false">D130</f>
        <v/>
      </c>
      <c r="N130" s="192" t="str">
        <f aca="false">E130</f>
        <v/>
      </c>
      <c r="O130" s="191"/>
      <c r="P130" s="191"/>
      <c r="Q130" s="191"/>
      <c r="R130" s="191"/>
      <c r="S130" s="191"/>
      <c r="T130" s="191"/>
      <c r="U130" s="71"/>
    </row>
    <row r="131" customFormat="false" ht="12.8" hidden="false" customHeight="false" outlineLevel="0" collapsed="false">
      <c r="A131" s="71"/>
      <c r="B131" s="1" t="n">
        <f aca="false">IF(C131&lt;=Рабочий!AE$1,INDEX(Рабочий!$Z$3:$Z$303,MATCH(C131,Рабочий!$AE$3:$AE$303,0)),0)</f>
        <v>0</v>
      </c>
      <c r="C131" s="1" t="n">
        <f aca="false">C130+1</f>
        <v>125</v>
      </c>
      <c r="D131" s="189" t="str">
        <f aca="false">IF(C131&lt;=Рабочий!AE$1,INDEX(Рабочий!$AA$3:$AA$303,MATCH(C131,Рабочий!$AE$3:$AE$303,0)),"")</f>
        <v/>
      </c>
      <c r="E131" s="190" t="str">
        <f aca="false">IF(D131&lt;&gt;"",INDEX(Рабочий!$AF$3:$AF$303,MATCH(C131,Рабочий!$AE$3:$AE$303,0)),"")</f>
        <v/>
      </c>
      <c r="F131" s="191"/>
      <c r="G131" s="191"/>
      <c r="H131" s="191"/>
      <c r="I131" s="191"/>
      <c r="J131" s="191"/>
      <c r="K131" s="191"/>
      <c r="L131" s="71"/>
      <c r="M131" s="189" t="str">
        <f aca="false">D131</f>
        <v/>
      </c>
      <c r="N131" s="192" t="str">
        <f aca="false">E131</f>
        <v/>
      </c>
      <c r="O131" s="191"/>
      <c r="P131" s="191"/>
      <c r="Q131" s="191"/>
      <c r="R131" s="191"/>
      <c r="S131" s="191"/>
      <c r="T131" s="191"/>
      <c r="U131" s="71"/>
    </row>
    <row r="132" customFormat="false" ht="12.8" hidden="false" customHeight="false" outlineLevel="0" collapsed="false">
      <c r="A132" s="71"/>
      <c r="B132" s="1" t="n">
        <f aca="false">IF(C132&lt;=Рабочий!AE$1,INDEX(Рабочий!$Z$3:$Z$303,MATCH(C132,Рабочий!$AE$3:$AE$303,0)),0)</f>
        <v>0</v>
      </c>
      <c r="C132" s="1" t="n">
        <f aca="false">C131+1</f>
        <v>126</v>
      </c>
      <c r="D132" s="189" t="str">
        <f aca="false">IF(C132&lt;=Рабочий!AE$1,INDEX(Рабочий!$AA$3:$AA$303,MATCH(C132,Рабочий!$AE$3:$AE$303,0)),"")</f>
        <v/>
      </c>
      <c r="E132" s="190" t="str">
        <f aca="false">IF(D132&lt;&gt;"",INDEX(Рабочий!$AF$3:$AF$303,MATCH(C132,Рабочий!$AE$3:$AE$303,0)),"")</f>
        <v/>
      </c>
      <c r="F132" s="191"/>
      <c r="G132" s="191"/>
      <c r="H132" s="191"/>
      <c r="I132" s="191"/>
      <c r="J132" s="191"/>
      <c r="K132" s="191"/>
      <c r="L132" s="71"/>
      <c r="M132" s="189" t="str">
        <f aca="false">D132</f>
        <v/>
      </c>
      <c r="N132" s="192" t="str">
        <f aca="false">E132</f>
        <v/>
      </c>
      <c r="O132" s="191"/>
      <c r="P132" s="191"/>
      <c r="Q132" s="191"/>
      <c r="R132" s="191"/>
      <c r="S132" s="191"/>
      <c r="T132" s="191"/>
      <c r="U132" s="71"/>
    </row>
    <row r="133" customFormat="false" ht="12.8" hidden="false" customHeight="false" outlineLevel="0" collapsed="false">
      <c r="A133" s="71"/>
      <c r="B133" s="1" t="n">
        <f aca="false">IF(C133&lt;=Рабочий!AE$1,INDEX(Рабочий!$Z$3:$Z$303,MATCH(C133,Рабочий!$AE$3:$AE$303,0)),0)</f>
        <v>0</v>
      </c>
      <c r="C133" s="1" t="n">
        <f aca="false">C132+1</f>
        <v>127</v>
      </c>
      <c r="D133" s="189" t="str">
        <f aca="false">IF(C133&lt;=Рабочий!AE$1,INDEX(Рабочий!$AA$3:$AA$303,MATCH(C133,Рабочий!$AE$3:$AE$303,0)),"")</f>
        <v/>
      </c>
      <c r="E133" s="190" t="str">
        <f aca="false">IF(D133&lt;&gt;"",INDEX(Рабочий!$AF$3:$AF$303,MATCH(C133,Рабочий!$AE$3:$AE$303,0)),"")</f>
        <v/>
      </c>
      <c r="F133" s="191"/>
      <c r="G133" s="191"/>
      <c r="H133" s="191"/>
      <c r="I133" s="191"/>
      <c r="J133" s="191"/>
      <c r="K133" s="191"/>
      <c r="L133" s="71"/>
      <c r="M133" s="189" t="str">
        <f aca="false">D133</f>
        <v/>
      </c>
      <c r="N133" s="192" t="str">
        <f aca="false">E133</f>
        <v/>
      </c>
      <c r="O133" s="191"/>
      <c r="P133" s="191"/>
      <c r="Q133" s="191"/>
      <c r="R133" s="191"/>
      <c r="S133" s="191"/>
      <c r="T133" s="191"/>
      <c r="U133" s="71"/>
    </row>
    <row r="134" customFormat="false" ht="12.8" hidden="false" customHeight="false" outlineLevel="0" collapsed="false">
      <c r="A134" s="71"/>
      <c r="B134" s="1" t="n">
        <f aca="false">IF(C134&lt;=Рабочий!AE$1,INDEX(Рабочий!$Z$3:$Z$303,MATCH(C134,Рабочий!$AE$3:$AE$303,0)),0)</f>
        <v>0</v>
      </c>
      <c r="C134" s="1" t="n">
        <f aca="false">C133+1</f>
        <v>128</v>
      </c>
      <c r="D134" s="189" t="str">
        <f aca="false">IF(C134&lt;=Рабочий!AE$1,INDEX(Рабочий!$AA$3:$AA$303,MATCH(C134,Рабочий!$AE$3:$AE$303,0)),"")</f>
        <v/>
      </c>
      <c r="E134" s="190" t="str">
        <f aca="false">IF(D134&lt;&gt;"",INDEX(Рабочий!$AF$3:$AF$303,MATCH(C134,Рабочий!$AE$3:$AE$303,0)),"")</f>
        <v/>
      </c>
      <c r="F134" s="191"/>
      <c r="G134" s="191"/>
      <c r="H134" s="191"/>
      <c r="I134" s="191"/>
      <c r="J134" s="191"/>
      <c r="K134" s="191"/>
      <c r="L134" s="71"/>
      <c r="M134" s="189" t="str">
        <f aca="false">D134</f>
        <v/>
      </c>
      <c r="N134" s="192" t="str">
        <f aca="false">E134</f>
        <v/>
      </c>
      <c r="O134" s="191"/>
      <c r="P134" s="191"/>
      <c r="Q134" s="191"/>
      <c r="R134" s="191"/>
      <c r="S134" s="191"/>
      <c r="T134" s="191"/>
      <c r="U134" s="71"/>
    </row>
    <row r="135" customFormat="false" ht="12.8" hidden="false" customHeight="false" outlineLevel="0" collapsed="false">
      <c r="A135" s="71"/>
      <c r="B135" s="1" t="n">
        <f aca="false">IF(C135&lt;=Рабочий!AE$1,INDEX(Рабочий!$Z$3:$Z$303,MATCH(C135,Рабочий!$AE$3:$AE$303,0)),0)</f>
        <v>0</v>
      </c>
      <c r="C135" s="1" t="n">
        <f aca="false">C134+1</f>
        <v>129</v>
      </c>
      <c r="D135" s="189" t="str">
        <f aca="false">IF(C135&lt;=Рабочий!AE$1,INDEX(Рабочий!$AA$3:$AA$303,MATCH(C135,Рабочий!$AE$3:$AE$303,0)),"")</f>
        <v/>
      </c>
      <c r="E135" s="190" t="str">
        <f aca="false">IF(D135&lt;&gt;"",INDEX(Рабочий!$AF$3:$AF$303,MATCH(C135,Рабочий!$AE$3:$AE$303,0)),"")</f>
        <v/>
      </c>
      <c r="F135" s="191"/>
      <c r="G135" s="191"/>
      <c r="H135" s="191"/>
      <c r="I135" s="191"/>
      <c r="J135" s="191"/>
      <c r="K135" s="191"/>
      <c r="L135" s="71"/>
      <c r="M135" s="189" t="str">
        <f aca="false">D135</f>
        <v/>
      </c>
      <c r="N135" s="192" t="str">
        <f aca="false">E135</f>
        <v/>
      </c>
      <c r="O135" s="191"/>
      <c r="P135" s="191"/>
      <c r="Q135" s="191"/>
      <c r="R135" s="191"/>
      <c r="S135" s="191"/>
      <c r="T135" s="191"/>
      <c r="U135" s="71"/>
    </row>
    <row r="136" customFormat="false" ht="12.8" hidden="false" customHeight="false" outlineLevel="0" collapsed="false">
      <c r="A136" s="71"/>
      <c r="B136" s="1" t="n">
        <f aca="false">IF(C136&lt;=Рабочий!AE$1,INDEX(Рабочий!$Z$3:$Z$303,MATCH(C136,Рабочий!$AE$3:$AE$303,0)),0)</f>
        <v>0</v>
      </c>
      <c r="C136" s="1" t="n">
        <f aca="false">C135+1</f>
        <v>130</v>
      </c>
      <c r="D136" s="189" t="str">
        <f aca="false">IF(C136&lt;=Рабочий!AE$1,INDEX(Рабочий!$AA$3:$AA$303,MATCH(C136,Рабочий!$AE$3:$AE$303,0)),"")</f>
        <v/>
      </c>
      <c r="E136" s="190" t="str">
        <f aca="false">IF(D136&lt;&gt;"",INDEX(Рабочий!$AF$3:$AF$303,MATCH(C136,Рабочий!$AE$3:$AE$303,0)),"")</f>
        <v/>
      </c>
      <c r="F136" s="191"/>
      <c r="G136" s="191"/>
      <c r="H136" s="191"/>
      <c r="I136" s="191"/>
      <c r="J136" s="191"/>
      <c r="K136" s="191"/>
      <c r="L136" s="71"/>
      <c r="M136" s="189" t="str">
        <f aca="false">D136</f>
        <v/>
      </c>
      <c r="N136" s="192" t="str">
        <f aca="false">E136</f>
        <v/>
      </c>
      <c r="O136" s="191"/>
      <c r="P136" s="191"/>
      <c r="Q136" s="191"/>
      <c r="R136" s="191"/>
      <c r="S136" s="191"/>
      <c r="T136" s="191"/>
      <c r="U136" s="71"/>
    </row>
    <row r="137" customFormat="false" ht="12.8" hidden="false" customHeight="false" outlineLevel="0" collapsed="false">
      <c r="A137" s="71"/>
      <c r="B137" s="1" t="n">
        <f aca="false">IF(C137&lt;=Рабочий!AE$1,INDEX(Рабочий!$Z$3:$Z$303,MATCH(C137,Рабочий!$AE$3:$AE$303,0)),0)</f>
        <v>0</v>
      </c>
      <c r="C137" s="1" t="n">
        <f aca="false">C136+1</f>
        <v>131</v>
      </c>
      <c r="D137" s="189" t="str">
        <f aca="false">IF(C137&lt;=Рабочий!AE$1,INDEX(Рабочий!$AA$3:$AA$303,MATCH(C137,Рабочий!$AE$3:$AE$303,0)),"")</f>
        <v/>
      </c>
      <c r="E137" s="190" t="str">
        <f aca="false">IF(D137&lt;&gt;"",INDEX(Рабочий!$AF$3:$AF$303,MATCH(C137,Рабочий!$AE$3:$AE$303,0)),"")</f>
        <v/>
      </c>
      <c r="F137" s="191"/>
      <c r="G137" s="191"/>
      <c r="H137" s="191"/>
      <c r="I137" s="191"/>
      <c r="J137" s="191"/>
      <c r="K137" s="191"/>
      <c r="L137" s="71"/>
      <c r="M137" s="189" t="str">
        <f aca="false">D137</f>
        <v/>
      </c>
      <c r="N137" s="192" t="str">
        <f aca="false">E137</f>
        <v/>
      </c>
      <c r="O137" s="191"/>
      <c r="P137" s="191"/>
      <c r="Q137" s="191"/>
      <c r="R137" s="191"/>
      <c r="S137" s="191"/>
      <c r="T137" s="191"/>
      <c r="U137" s="71"/>
    </row>
    <row r="138" customFormat="false" ht="12.8" hidden="false" customHeight="false" outlineLevel="0" collapsed="false">
      <c r="A138" s="71"/>
      <c r="B138" s="1" t="n">
        <f aca="false">IF(C138&lt;=Рабочий!AE$1,INDEX(Рабочий!$Z$3:$Z$303,MATCH(C138,Рабочий!$AE$3:$AE$303,0)),0)</f>
        <v>0</v>
      </c>
      <c r="C138" s="1" t="n">
        <f aca="false">C137+1</f>
        <v>132</v>
      </c>
      <c r="D138" s="189" t="str">
        <f aca="false">IF(C138&lt;=Рабочий!AE$1,INDEX(Рабочий!$AA$3:$AA$303,MATCH(C138,Рабочий!$AE$3:$AE$303,0)),"")</f>
        <v/>
      </c>
      <c r="E138" s="190" t="str">
        <f aca="false">IF(D138&lt;&gt;"",INDEX(Рабочий!$AF$3:$AF$303,MATCH(C138,Рабочий!$AE$3:$AE$303,0)),"")</f>
        <v/>
      </c>
      <c r="F138" s="191"/>
      <c r="G138" s="191"/>
      <c r="H138" s="191"/>
      <c r="I138" s="191"/>
      <c r="J138" s="191"/>
      <c r="K138" s="191"/>
      <c r="L138" s="71"/>
      <c r="M138" s="189" t="str">
        <f aca="false">D138</f>
        <v/>
      </c>
      <c r="N138" s="192" t="str">
        <f aca="false">E138</f>
        <v/>
      </c>
      <c r="O138" s="191"/>
      <c r="P138" s="191"/>
      <c r="Q138" s="191"/>
      <c r="R138" s="191"/>
      <c r="S138" s="191"/>
      <c r="T138" s="191"/>
      <c r="U138" s="71"/>
    </row>
    <row r="139" customFormat="false" ht="12.8" hidden="false" customHeight="false" outlineLevel="0" collapsed="false">
      <c r="A139" s="71"/>
      <c r="B139" s="1" t="n">
        <f aca="false">IF(C139&lt;=Рабочий!AE$1,INDEX(Рабочий!$Z$3:$Z$303,MATCH(C139,Рабочий!$AE$3:$AE$303,0)),0)</f>
        <v>0</v>
      </c>
      <c r="C139" s="1" t="n">
        <f aca="false">C138+1</f>
        <v>133</v>
      </c>
      <c r="D139" s="189" t="str">
        <f aca="false">IF(C139&lt;=Рабочий!AE$1,INDEX(Рабочий!$AA$3:$AA$303,MATCH(C139,Рабочий!$AE$3:$AE$303,0)),"")</f>
        <v/>
      </c>
      <c r="E139" s="190" t="str">
        <f aca="false">IF(D139&lt;&gt;"",INDEX(Рабочий!$AF$3:$AF$303,MATCH(C139,Рабочий!$AE$3:$AE$303,0)),"")</f>
        <v/>
      </c>
      <c r="F139" s="191"/>
      <c r="G139" s="191"/>
      <c r="H139" s="191"/>
      <c r="I139" s="191"/>
      <c r="J139" s="191"/>
      <c r="K139" s="191"/>
      <c r="L139" s="71"/>
      <c r="M139" s="189" t="str">
        <f aca="false">D139</f>
        <v/>
      </c>
      <c r="N139" s="192" t="str">
        <f aca="false">E139</f>
        <v/>
      </c>
      <c r="O139" s="191"/>
      <c r="P139" s="191"/>
      <c r="Q139" s="191"/>
      <c r="R139" s="191"/>
      <c r="S139" s="191"/>
      <c r="T139" s="191"/>
      <c r="U139" s="71"/>
    </row>
    <row r="140" customFormat="false" ht="12.8" hidden="false" customHeight="false" outlineLevel="0" collapsed="false">
      <c r="A140" s="71"/>
      <c r="B140" s="1" t="n">
        <f aca="false">IF(C140&lt;=Рабочий!AE$1,INDEX(Рабочий!$Z$3:$Z$303,MATCH(C140,Рабочий!$AE$3:$AE$303,0)),0)</f>
        <v>0</v>
      </c>
      <c r="C140" s="1" t="n">
        <f aca="false">C139+1</f>
        <v>134</v>
      </c>
      <c r="D140" s="189" t="str">
        <f aca="false">IF(C140&lt;=Рабочий!AE$1,INDEX(Рабочий!$AA$3:$AA$303,MATCH(C140,Рабочий!$AE$3:$AE$303,0)),"")</f>
        <v/>
      </c>
      <c r="E140" s="190" t="str">
        <f aca="false">IF(D140&lt;&gt;"",INDEX(Рабочий!$AF$3:$AF$303,MATCH(C140,Рабочий!$AE$3:$AE$303,0)),"")</f>
        <v/>
      </c>
      <c r="F140" s="191"/>
      <c r="G140" s="191"/>
      <c r="H140" s="191"/>
      <c r="I140" s="191"/>
      <c r="J140" s="191"/>
      <c r="K140" s="191"/>
      <c r="L140" s="71"/>
      <c r="M140" s="189" t="str">
        <f aca="false">D140</f>
        <v/>
      </c>
      <c r="N140" s="192" t="str">
        <f aca="false">E140</f>
        <v/>
      </c>
      <c r="O140" s="191"/>
      <c r="P140" s="191"/>
      <c r="Q140" s="191"/>
      <c r="R140" s="191"/>
      <c r="S140" s="191"/>
      <c r="T140" s="191"/>
      <c r="U140" s="71"/>
    </row>
    <row r="141" customFormat="false" ht="12.8" hidden="false" customHeight="false" outlineLevel="0" collapsed="false">
      <c r="A141" s="71"/>
      <c r="B141" s="1" t="n">
        <f aca="false">IF(C141&lt;=Рабочий!AE$1,INDEX(Рабочий!$Z$3:$Z$303,MATCH(C141,Рабочий!$AE$3:$AE$303,0)),0)</f>
        <v>0</v>
      </c>
      <c r="C141" s="1" t="n">
        <f aca="false">C140+1</f>
        <v>135</v>
      </c>
      <c r="D141" s="189" t="str">
        <f aca="false">IF(C141&lt;=Рабочий!AE$1,INDEX(Рабочий!$AA$3:$AA$303,MATCH(C141,Рабочий!$AE$3:$AE$303,0)),"")</f>
        <v/>
      </c>
      <c r="E141" s="190" t="str">
        <f aca="false">IF(D141&lt;&gt;"",INDEX(Рабочий!$AF$3:$AF$303,MATCH(C141,Рабочий!$AE$3:$AE$303,0)),"")</f>
        <v/>
      </c>
      <c r="F141" s="191"/>
      <c r="G141" s="191"/>
      <c r="H141" s="191"/>
      <c r="I141" s="191"/>
      <c r="J141" s="191"/>
      <c r="K141" s="191"/>
      <c r="L141" s="71"/>
      <c r="M141" s="189" t="str">
        <f aca="false">D141</f>
        <v/>
      </c>
      <c r="N141" s="192" t="str">
        <f aca="false">E141</f>
        <v/>
      </c>
      <c r="O141" s="191"/>
      <c r="P141" s="191"/>
      <c r="Q141" s="191"/>
      <c r="R141" s="191"/>
      <c r="S141" s="191"/>
      <c r="T141" s="191"/>
      <c r="U141" s="71"/>
    </row>
    <row r="142" customFormat="false" ht="12.8" hidden="false" customHeight="false" outlineLevel="0" collapsed="false">
      <c r="A142" s="71"/>
      <c r="B142" s="1" t="n">
        <f aca="false">IF(C142&lt;=Рабочий!AE$1,INDEX(Рабочий!$Z$3:$Z$303,MATCH(C142,Рабочий!$AE$3:$AE$303,0)),0)</f>
        <v>0</v>
      </c>
      <c r="C142" s="1" t="n">
        <f aca="false">C141+1</f>
        <v>136</v>
      </c>
      <c r="D142" s="189" t="str">
        <f aca="false">IF(C142&lt;=Рабочий!AE$1,INDEX(Рабочий!$AA$3:$AA$303,MATCH(C142,Рабочий!$AE$3:$AE$303,0)),"")</f>
        <v/>
      </c>
      <c r="E142" s="190" t="str">
        <f aca="false">IF(D142&lt;&gt;"",INDEX(Рабочий!$AF$3:$AF$303,MATCH(C142,Рабочий!$AE$3:$AE$303,0)),"")</f>
        <v/>
      </c>
      <c r="F142" s="191"/>
      <c r="G142" s="191"/>
      <c r="H142" s="191"/>
      <c r="I142" s="191"/>
      <c r="J142" s="191"/>
      <c r="K142" s="191"/>
      <c r="L142" s="71"/>
      <c r="M142" s="189" t="str">
        <f aca="false">D142</f>
        <v/>
      </c>
      <c r="N142" s="192" t="str">
        <f aca="false">E142</f>
        <v/>
      </c>
      <c r="O142" s="191"/>
      <c r="P142" s="191"/>
      <c r="Q142" s="191"/>
      <c r="R142" s="191"/>
      <c r="S142" s="191"/>
      <c r="T142" s="191"/>
      <c r="U142" s="71"/>
    </row>
    <row r="143" customFormat="false" ht="12.8" hidden="false" customHeight="false" outlineLevel="0" collapsed="false">
      <c r="A143" s="71"/>
      <c r="B143" s="1" t="n">
        <f aca="false">IF(C143&lt;=Рабочий!AE$1,INDEX(Рабочий!$Z$3:$Z$303,MATCH(C143,Рабочий!$AE$3:$AE$303,0)),0)</f>
        <v>0</v>
      </c>
      <c r="C143" s="1" t="n">
        <f aca="false">C142+1</f>
        <v>137</v>
      </c>
      <c r="D143" s="189" t="str">
        <f aca="false">IF(C143&lt;=Рабочий!AE$1,INDEX(Рабочий!$AA$3:$AA$303,MATCH(C143,Рабочий!$AE$3:$AE$303,0)),"")</f>
        <v/>
      </c>
      <c r="E143" s="190" t="str">
        <f aca="false">IF(D143&lt;&gt;"",INDEX(Рабочий!$AF$3:$AF$303,MATCH(C143,Рабочий!$AE$3:$AE$303,0)),"")</f>
        <v/>
      </c>
      <c r="F143" s="191"/>
      <c r="G143" s="191"/>
      <c r="H143" s="191"/>
      <c r="I143" s="191"/>
      <c r="J143" s="191"/>
      <c r="K143" s="191"/>
      <c r="L143" s="71"/>
      <c r="M143" s="189" t="str">
        <f aca="false">D143</f>
        <v/>
      </c>
      <c r="N143" s="192" t="str">
        <f aca="false">E143</f>
        <v/>
      </c>
      <c r="O143" s="191"/>
      <c r="P143" s="191"/>
      <c r="Q143" s="191"/>
      <c r="R143" s="191"/>
      <c r="S143" s="191"/>
      <c r="T143" s="191"/>
      <c r="U143" s="71"/>
    </row>
    <row r="144" customFormat="false" ht="12.8" hidden="false" customHeight="false" outlineLevel="0" collapsed="false">
      <c r="A144" s="71"/>
      <c r="B144" s="1" t="n">
        <f aca="false">IF(C144&lt;=Рабочий!AE$1,INDEX(Рабочий!$Z$3:$Z$303,MATCH(C144,Рабочий!$AE$3:$AE$303,0)),0)</f>
        <v>0</v>
      </c>
      <c r="C144" s="1" t="n">
        <f aca="false">C143+1</f>
        <v>138</v>
      </c>
      <c r="D144" s="189" t="str">
        <f aca="false">IF(C144&lt;=Рабочий!AE$1,INDEX(Рабочий!$AA$3:$AA$303,MATCH(C144,Рабочий!$AE$3:$AE$303,0)),"")</f>
        <v/>
      </c>
      <c r="E144" s="190" t="str">
        <f aca="false">IF(D144&lt;&gt;"",INDEX(Рабочий!$AF$3:$AF$303,MATCH(C144,Рабочий!$AE$3:$AE$303,0)),"")</f>
        <v/>
      </c>
      <c r="F144" s="191"/>
      <c r="G144" s="191"/>
      <c r="H144" s="191"/>
      <c r="I144" s="191"/>
      <c r="J144" s="191"/>
      <c r="K144" s="191"/>
      <c r="L144" s="71"/>
      <c r="M144" s="189" t="str">
        <f aca="false">D144</f>
        <v/>
      </c>
      <c r="N144" s="192" t="str">
        <f aca="false">E144</f>
        <v/>
      </c>
      <c r="O144" s="191"/>
      <c r="P144" s="191"/>
      <c r="Q144" s="191"/>
      <c r="R144" s="191"/>
      <c r="S144" s="191"/>
      <c r="T144" s="191"/>
      <c r="U144" s="71"/>
    </row>
    <row r="145" customFormat="false" ht="12.8" hidden="false" customHeight="false" outlineLevel="0" collapsed="false">
      <c r="A145" s="71"/>
      <c r="B145" s="1" t="n">
        <f aca="false">IF(C145&lt;=Рабочий!AE$1,INDEX(Рабочий!$Z$3:$Z$303,MATCH(C145,Рабочий!$AE$3:$AE$303,0)),0)</f>
        <v>0</v>
      </c>
      <c r="C145" s="1" t="n">
        <f aca="false">C144+1</f>
        <v>139</v>
      </c>
      <c r="D145" s="189" t="str">
        <f aca="false">IF(C145&lt;=Рабочий!AE$1,INDEX(Рабочий!$AA$3:$AA$303,MATCH(C145,Рабочий!$AE$3:$AE$303,0)),"")</f>
        <v/>
      </c>
      <c r="E145" s="190" t="str">
        <f aca="false">IF(D145&lt;&gt;"",INDEX(Рабочий!$AF$3:$AF$303,MATCH(C145,Рабочий!$AE$3:$AE$303,0)),"")</f>
        <v/>
      </c>
      <c r="F145" s="191"/>
      <c r="G145" s="191"/>
      <c r="H145" s="191"/>
      <c r="I145" s="191"/>
      <c r="J145" s="191"/>
      <c r="K145" s="191"/>
      <c r="L145" s="71"/>
      <c r="M145" s="189" t="str">
        <f aca="false">D145</f>
        <v/>
      </c>
      <c r="N145" s="192" t="str">
        <f aca="false">E145</f>
        <v/>
      </c>
      <c r="O145" s="191"/>
      <c r="P145" s="191"/>
      <c r="Q145" s="191"/>
      <c r="R145" s="191"/>
      <c r="S145" s="191"/>
      <c r="T145" s="191"/>
      <c r="U145" s="71"/>
    </row>
    <row r="146" customFormat="false" ht="12.8" hidden="false" customHeight="false" outlineLevel="0" collapsed="false">
      <c r="A146" s="71"/>
      <c r="B146" s="1" t="n">
        <f aca="false">IF(C146&lt;=Рабочий!AE$1,INDEX(Рабочий!$Z$3:$Z$303,MATCH(C146,Рабочий!$AE$3:$AE$303,0)),0)</f>
        <v>0</v>
      </c>
      <c r="C146" s="1" t="n">
        <f aca="false">C145+1</f>
        <v>140</v>
      </c>
      <c r="D146" s="189" t="str">
        <f aca="false">IF(C146&lt;=Рабочий!AE$1,INDEX(Рабочий!$AA$3:$AA$303,MATCH(C146,Рабочий!$AE$3:$AE$303,0)),"")</f>
        <v/>
      </c>
      <c r="E146" s="190" t="str">
        <f aca="false">IF(D146&lt;&gt;"",INDEX(Рабочий!$AF$3:$AF$303,MATCH(C146,Рабочий!$AE$3:$AE$303,0)),"")</f>
        <v/>
      </c>
      <c r="F146" s="191"/>
      <c r="G146" s="191"/>
      <c r="H146" s="191"/>
      <c r="I146" s="191"/>
      <c r="J146" s="191"/>
      <c r="K146" s="191"/>
      <c r="L146" s="71"/>
      <c r="M146" s="189" t="str">
        <f aca="false">D146</f>
        <v/>
      </c>
      <c r="N146" s="192" t="str">
        <f aca="false">E146</f>
        <v/>
      </c>
      <c r="O146" s="191"/>
      <c r="P146" s="191"/>
      <c r="Q146" s="191"/>
      <c r="R146" s="191"/>
      <c r="S146" s="191"/>
      <c r="T146" s="191"/>
      <c r="U146" s="71"/>
    </row>
    <row r="147" customFormat="false" ht="12.8" hidden="false" customHeight="false" outlineLevel="0" collapsed="false">
      <c r="A147" s="71"/>
      <c r="B147" s="1" t="n">
        <f aca="false">IF(C147&lt;=Рабочий!AE$1,INDEX(Рабочий!$Z$3:$Z$303,MATCH(C147,Рабочий!$AE$3:$AE$303,0)),0)</f>
        <v>0</v>
      </c>
      <c r="C147" s="1" t="n">
        <f aca="false">C146+1</f>
        <v>141</v>
      </c>
      <c r="D147" s="189" t="str">
        <f aca="false">IF(C147&lt;=Рабочий!AE$1,INDEX(Рабочий!$AA$3:$AA$303,MATCH(C147,Рабочий!$AE$3:$AE$303,0)),"")</f>
        <v/>
      </c>
      <c r="E147" s="190" t="str">
        <f aca="false">IF(D147&lt;&gt;"",INDEX(Рабочий!$AF$3:$AF$303,MATCH(C147,Рабочий!$AE$3:$AE$303,0)),"")</f>
        <v/>
      </c>
      <c r="F147" s="191"/>
      <c r="G147" s="191"/>
      <c r="H147" s="191"/>
      <c r="I147" s="191"/>
      <c r="J147" s="191"/>
      <c r="K147" s="191"/>
      <c r="L147" s="71"/>
      <c r="M147" s="189" t="str">
        <f aca="false">D147</f>
        <v/>
      </c>
      <c r="N147" s="192" t="str">
        <f aca="false">E147</f>
        <v/>
      </c>
      <c r="O147" s="191"/>
      <c r="P147" s="191"/>
      <c r="Q147" s="191"/>
      <c r="R147" s="191"/>
      <c r="S147" s="191"/>
      <c r="T147" s="191"/>
      <c r="U147" s="71"/>
    </row>
    <row r="148" customFormat="false" ht="12.8" hidden="false" customHeight="false" outlineLevel="0" collapsed="false">
      <c r="A148" s="71"/>
      <c r="B148" s="1" t="n">
        <f aca="false">IF(C148&lt;=Рабочий!AE$1,INDEX(Рабочий!$Z$3:$Z$303,MATCH(C148,Рабочий!$AE$3:$AE$303,0)),0)</f>
        <v>0</v>
      </c>
      <c r="C148" s="1" t="n">
        <f aca="false">C147+1</f>
        <v>142</v>
      </c>
      <c r="D148" s="189" t="str">
        <f aca="false">IF(C148&lt;=Рабочий!AE$1,INDEX(Рабочий!$AA$3:$AA$303,MATCH(C148,Рабочий!$AE$3:$AE$303,0)),"")</f>
        <v/>
      </c>
      <c r="E148" s="190" t="str">
        <f aca="false">IF(D148&lt;&gt;"",INDEX(Рабочий!$AF$3:$AF$303,MATCH(C148,Рабочий!$AE$3:$AE$303,0)),"")</f>
        <v/>
      </c>
      <c r="F148" s="191"/>
      <c r="G148" s="191"/>
      <c r="H148" s="191"/>
      <c r="I148" s="191"/>
      <c r="J148" s="191"/>
      <c r="K148" s="191"/>
      <c r="L148" s="71"/>
      <c r="M148" s="189" t="str">
        <f aca="false">D148</f>
        <v/>
      </c>
      <c r="N148" s="192" t="str">
        <f aca="false">E148</f>
        <v/>
      </c>
      <c r="O148" s="191"/>
      <c r="P148" s="191"/>
      <c r="Q148" s="191"/>
      <c r="R148" s="191"/>
      <c r="S148" s="191"/>
      <c r="T148" s="191"/>
      <c r="U148" s="71"/>
    </row>
    <row r="149" customFormat="false" ht="12.8" hidden="false" customHeight="false" outlineLevel="0" collapsed="false">
      <c r="A149" s="71"/>
      <c r="B149" s="1" t="n">
        <f aca="false">IF(C149&lt;=Рабочий!AE$1,INDEX(Рабочий!$Z$3:$Z$303,MATCH(C149,Рабочий!$AE$3:$AE$303,0)),0)</f>
        <v>0</v>
      </c>
      <c r="C149" s="1" t="n">
        <f aca="false">C148+1</f>
        <v>143</v>
      </c>
      <c r="D149" s="189" t="str">
        <f aca="false">IF(C149&lt;=Рабочий!AE$1,INDEX(Рабочий!$AA$3:$AA$303,MATCH(C149,Рабочий!$AE$3:$AE$303,0)),"")</f>
        <v/>
      </c>
      <c r="E149" s="190" t="str">
        <f aca="false">IF(D149&lt;&gt;"",INDEX(Рабочий!$AF$3:$AF$303,MATCH(C149,Рабочий!$AE$3:$AE$303,0)),"")</f>
        <v/>
      </c>
      <c r="F149" s="191"/>
      <c r="G149" s="191"/>
      <c r="H149" s="191"/>
      <c r="I149" s="191"/>
      <c r="J149" s="191"/>
      <c r="K149" s="191"/>
      <c r="L149" s="71"/>
      <c r="M149" s="189" t="str">
        <f aca="false">D149</f>
        <v/>
      </c>
      <c r="N149" s="192" t="str">
        <f aca="false">E149</f>
        <v/>
      </c>
      <c r="O149" s="191"/>
      <c r="P149" s="191"/>
      <c r="Q149" s="191"/>
      <c r="R149" s="191"/>
      <c r="S149" s="191"/>
      <c r="T149" s="191"/>
      <c r="U149" s="71"/>
    </row>
    <row r="150" customFormat="false" ht="12.8" hidden="false" customHeight="false" outlineLevel="0" collapsed="false">
      <c r="A150" s="71"/>
      <c r="B150" s="1" t="n">
        <f aca="false">IF(C150&lt;=Рабочий!AE$1,INDEX(Рабочий!$Z$3:$Z$303,MATCH(C150,Рабочий!$AE$3:$AE$303,0)),0)</f>
        <v>0</v>
      </c>
      <c r="C150" s="1" t="n">
        <f aca="false">C149+1</f>
        <v>144</v>
      </c>
      <c r="D150" s="189" t="str">
        <f aca="false">IF(C150&lt;=Рабочий!AE$1,INDEX(Рабочий!$AA$3:$AA$303,MATCH(C150,Рабочий!$AE$3:$AE$303,0)),"")</f>
        <v/>
      </c>
      <c r="E150" s="190" t="str">
        <f aca="false">IF(D150&lt;&gt;"",INDEX(Рабочий!$AF$3:$AF$303,MATCH(C150,Рабочий!$AE$3:$AE$303,0)),"")</f>
        <v/>
      </c>
      <c r="F150" s="191"/>
      <c r="G150" s="191"/>
      <c r="H150" s="191"/>
      <c r="I150" s="191"/>
      <c r="J150" s="191"/>
      <c r="K150" s="191"/>
      <c r="L150" s="71"/>
      <c r="M150" s="189" t="str">
        <f aca="false">D150</f>
        <v/>
      </c>
      <c r="N150" s="192" t="str">
        <f aca="false">E150</f>
        <v/>
      </c>
      <c r="O150" s="191"/>
      <c r="P150" s="191"/>
      <c r="Q150" s="191"/>
      <c r="R150" s="191"/>
      <c r="S150" s="191"/>
      <c r="T150" s="191"/>
      <c r="U150" s="71"/>
    </row>
    <row r="151" customFormat="false" ht="12.8" hidden="false" customHeight="false" outlineLevel="0" collapsed="false">
      <c r="A151" s="71"/>
      <c r="B151" s="1" t="n">
        <f aca="false">IF(C151&lt;=Рабочий!AE$1,INDEX(Рабочий!$Z$3:$Z$303,MATCH(C151,Рабочий!$AE$3:$AE$303,0)),0)</f>
        <v>0</v>
      </c>
      <c r="C151" s="1" t="n">
        <f aca="false">C150+1</f>
        <v>145</v>
      </c>
      <c r="D151" s="189" t="str">
        <f aca="false">IF(C151&lt;=Рабочий!AE$1,INDEX(Рабочий!$AA$3:$AA$303,MATCH(C151,Рабочий!$AE$3:$AE$303,0)),"")</f>
        <v/>
      </c>
      <c r="E151" s="190" t="str">
        <f aca="false">IF(D151&lt;&gt;"",INDEX(Рабочий!$AF$3:$AF$303,MATCH(C151,Рабочий!$AE$3:$AE$303,0)),"")</f>
        <v/>
      </c>
      <c r="F151" s="191"/>
      <c r="G151" s="191"/>
      <c r="H151" s="191"/>
      <c r="I151" s="191"/>
      <c r="J151" s="191"/>
      <c r="K151" s="191"/>
      <c r="L151" s="71"/>
      <c r="M151" s="189" t="str">
        <f aca="false">D151</f>
        <v/>
      </c>
      <c r="N151" s="192" t="str">
        <f aca="false">E151</f>
        <v/>
      </c>
      <c r="O151" s="191"/>
      <c r="P151" s="191"/>
      <c r="Q151" s="191"/>
      <c r="R151" s="191"/>
      <c r="S151" s="191"/>
      <c r="T151" s="191"/>
      <c r="U151" s="71"/>
    </row>
    <row r="152" customFormat="false" ht="12.8" hidden="false" customHeight="false" outlineLevel="0" collapsed="false">
      <c r="A152" s="71"/>
      <c r="B152" s="1" t="n">
        <f aca="false">IF(C152&lt;=Рабочий!AE$1,INDEX(Рабочий!$Z$3:$Z$303,MATCH(C152,Рабочий!$AE$3:$AE$303,0)),0)</f>
        <v>0</v>
      </c>
      <c r="C152" s="1" t="n">
        <f aca="false">C151+1</f>
        <v>146</v>
      </c>
      <c r="D152" s="189" t="str">
        <f aca="false">IF(C152&lt;=Рабочий!AE$1,INDEX(Рабочий!$AA$3:$AA$303,MATCH(C152,Рабочий!$AE$3:$AE$303,0)),"")</f>
        <v/>
      </c>
      <c r="E152" s="190" t="str">
        <f aca="false">IF(D152&lt;&gt;"",INDEX(Рабочий!$AF$3:$AF$303,MATCH(C152,Рабочий!$AE$3:$AE$303,0)),"")</f>
        <v/>
      </c>
      <c r="F152" s="191"/>
      <c r="G152" s="191"/>
      <c r="H152" s="191"/>
      <c r="I152" s="191"/>
      <c r="J152" s="191"/>
      <c r="K152" s="191"/>
      <c r="L152" s="71"/>
      <c r="M152" s="189" t="str">
        <f aca="false">D152</f>
        <v/>
      </c>
      <c r="N152" s="192" t="str">
        <f aca="false">E152</f>
        <v/>
      </c>
      <c r="O152" s="191"/>
      <c r="P152" s="191"/>
      <c r="Q152" s="191"/>
      <c r="R152" s="191"/>
      <c r="S152" s="191"/>
      <c r="T152" s="191"/>
      <c r="U152" s="71"/>
    </row>
    <row r="153" customFormat="false" ht="12.8" hidden="false" customHeight="false" outlineLevel="0" collapsed="false">
      <c r="A153" s="71"/>
      <c r="B153" s="1" t="n">
        <f aca="false">IF(C153&lt;=Рабочий!AE$1,INDEX(Рабочий!$Z$3:$Z$303,MATCH(C153,Рабочий!$AE$3:$AE$303,0)),0)</f>
        <v>0</v>
      </c>
      <c r="C153" s="1" t="n">
        <f aca="false">C152+1</f>
        <v>147</v>
      </c>
      <c r="D153" s="189" t="str">
        <f aca="false">IF(C153&lt;=Рабочий!AE$1,INDEX(Рабочий!$AA$3:$AA$303,MATCH(C153,Рабочий!$AE$3:$AE$303,0)),"")</f>
        <v/>
      </c>
      <c r="E153" s="190" t="str">
        <f aca="false">IF(D153&lt;&gt;"",INDEX(Рабочий!$AF$3:$AF$303,MATCH(C153,Рабочий!$AE$3:$AE$303,0)),"")</f>
        <v/>
      </c>
      <c r="F153" s="191"/>
      <c r="G153" s="191"/>
      <c r="H153" s="191"/>
      <c r="I153" s="191"/>
      <c r="J153" s="191"/>
      <c r="K153" s="191"/>
      <c r="L153" s="71"/>
      <c r="M153" s="189" t="str">
        <f aca="false">D153</f>
        <v/>
      </c>
      <c r="N153" s="192" t="str">
        <f aca="false">E153</f>
        <v/>
      </c>
      <c r="O153" s="191"/>
      <c r="P153" s="191"/>
      <c r="Q153" s="191"/>
      <c r="R153" s="191"/>
      <c r="S153" s="191"/>
      <c r="T153" s="191"/>
      <c r="U153" s="71"/>
    </row>
    <row r="154" customFormat="false" ht="12.8" hidden="false" customHeight="false" outlineLevel="0" collapsed="false">
      <c r="A154" s="71"/>
      <c r="D154" s="71"/>
      <c r="E154" s="71"/>
      <c r="F154" s="71"/>
      <c r="G154" s="71"/>
      <c r="H154" s="71"/>
      <c r="I154" s="71"/>
      <c r="J154" s="71"/>
      <c r="K154" s="71"/>
      <c r="L154" s="71"/>
      <c r="M154" s="193"/>
      <c r="N154" s="71"/>
      <c r="O154" s="71"/>
      <c r="P154" s="71"/>
      <c r="Q154" s="71"/>
      <c r="R154" s="71"/>
      <c r="S154" s="71"/>
      <c r="T154" s="71"/>
      <c r="U154" s="71"/>
    </row>
  </sheetData>
  <sheetProtection sheet="true" password="8d9c" objects="true" scenarios="true"/>
  <mergeCells count="10">
    <mergeCell ref="D2:K2"/>
    <mergeCell ref="M2:T2"/>
    <mergeCell ref="D3:K3"/>
    <mergeCell ref="M3:T3"/>
    <mergeCell ref="B4:B6"/>
    <mergeCell ref="C4:C6"/>
    <mergeCell ref="D4:D6"/>
    <mergeCell ref="F4:K4"/>
    <mergeCell ref="M4:M6"/>
    <mergeCell ref="O4:T4"/>
  </mergeCells>
  <conditionalFormatting sqref="D7:K153">
    <cfRule type="expression" priority="2" aboveAverage="0" equalAverage="0" bottom="0" percent="0" rank="0" text="" dxfId="24">
      <formula>$B7=0</formula>
    </cfRule>
    <cfRule type="expression" priority="3" aboveAverage="0" equalAverage="0" bottom="0" percent="0" rank="0" text="" dxfId="25">
      <formula>$B7=2</formula>
    </cfRule>
    <cfRule type="expression" priority="4" aboveAverage="0" equalAverage="0" bottom="0" percent="0" rank="0" text="" dxfId="26">
      <formula>$B7=3</formula>
    </cfRule>
  </conditionalFormatting>
  <conditionalFormatting sqref="M1:T6 A1">
    <cfRule type="expression" priority="5" aboveAverage="0" equalAverage="0" bottom="0" percent="0" rank="0" text="" dxfId="24">
      <formula>'Общие данные'!$H$89=""</formula>
    </cfRule>
  </conditionalFormatting>
  <conditionalFormatting sqref="M7:T153">
    <cfRule type="expression" priority="6" aboveAverage="0" equalAverage="0" bottom="0" percent="0" rank="0" text="" dxfId="24">
      <formula>OR('Общие данные'!$H$89="",$B7=0)</formula>
    </cfRule>
    <cfRule type="expression" priority="7" aboveAverage="0" equalAverage="0" bottom="0" percent="0" rank="0" text="" dxfId="25">
      <formula>$B7=2</formula>
    </cfRule>
    <cfRule type="expression" priority="8" aboveAverage="0" equalAverage="0" bottom="0" percent="0" rank="0" text="" dxfId="26">
      <formula>$B7=3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54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F6" activeCellId="0" sqref="F6"/>
    </sheetView>
  </sheetViews>
  <sheetFormatPr defaultColWidth="13.2890625" defaultRowHeight="12.8" customHeight="false" zeroHeight="false" outlineLevelRow="0" outlineLevelCol="0"/>
  <cols>
    <col collapsed="false" customWidth="true" hidden="false" outlineLevel="0" max="1" min="1" style="1" width="3.15"/>
    <col collapsed="false" customWidth="true" hidden="true" outlineLevel="0" max="3" min="2" style="1" width="27.52"/>
    <col collapsed="false" customWidth="true" hidden="false" outlineLevel="0" max="4" min="4" style="1" width="71.03"/>
    <col collapsed="false" customWidth="true" hidden="false" outlineLevel="0" max="5" min="5" style="1" width="16.08"/>
    <col collapsed="false" customWidth="true" hidden="false" outlineLevel="0" max="13" min="13" style="177" width="71.03"/>
    <col collapsed="false" customWidth="true" hidden="false" outlineLevel="0" max="14" min="14" style="1" width="16.67"/>
  </cols>
  <sheetData>
    <row r="1" customFormat="false" ht="15" hidden="false" customHeight="false" outlineLevel="0" collapsed="false">
      <c r="A1" s="178" t="s">
        <v>481</v>
      </c>
      <c r="B1" s="71"/>
      <c r="C1" s="71"/>
      <c r="D1" s="179"/>
      <c r="E1" s="179"/>
      <c r="F1" s="179"/>
      <c r="G1" s="179"/>
      <c r="H1" s="179"/>
      <c r="I1" s="179"/>
      <c r="J1" s="180"/>
      <c r="K1" s="180"/>
      <c r="L1" s="180"/>
      <c r="M1" s="181"/>
      <c r="N1" s="180"/>
      <c r="O1" s="179"/>
      <c r="P1" s="179"/>
      <c r="Q1" s="179"/>
      <c r="R1" s="179"/>
      <c r="S1" s="179"/>
      <c r="T1" s="179"/>
      <c r="U1" s="180"/>
      <c r="V1" s="182"/>
    </row>
    <row r="2" customFormat="false" ht="12.8" hidden="false" customHeight="false" outlineLevel="0" collapsed="false">
      <c r="A2" s="71"/>
      <c r="D2" s="183" t="s">
        <v>482</v>
      </c>
      <c r="E2" s="183"/>
      <c r="F2" s="183"/>
      <c r="G2" s="183"/>
      <c r="H2" s="183"/>
      <c r="I2" s="183"/>
      <c r="J2" s="183"/>
      <c r="K2" s="183"/>
      <c r="L2" s="180"/>
      <c r="M2" s="179" t="str">
        <f aca="false">D2</f>
        <v>Программа 00.00.0000</v>
      </c>
      <c r="N2" s="179"/>
      <c r="O2" s="179"/>
      <c r="P2" s="179"/>
      <c r="Q2" s="179"/>
      <c r="R2" s="179"/>
      <c r="S2" s="179"/>
      <c r="T2" s="179"/>
      <c r="U2" s="180"/>
      <c r="V2" s="182"/>
    </row>
    <row r="3" customFormat="false" ht="12.8" hidden="false" customHeight="false" outlineLevel="0" collapsed="false">
      <c r="A3" s="71"/>
      <c r="D3" s="61" t="str">
        <f aca="false">IF('Общие данные'!H89&lt;&gt;"",'Общие данные'!E89,"")</f>
        <v/>
      </c>
      <c r="E3" s="61"/>
      <c r="F3" s="61"/>
      <c r="G3" s="61"/>
      <c r="H3" s="61"/>
      <c r="I3" s="61"/>
      <c r="J3" s="61"/>
      <c r="K3" s="61"/>
      <c r="L3" s="71"/>
      <c r="M3" s="61" t="s">
        <v>483</v>
      </c>
      <c r="N3" s="61"/>
      <c r="O3" s="61"/>
      <c r="P3" s="61"/>
      <c r="Q3" s="61"/>
      <c r="R3" s="61"/>
      <c r="S3" s="61"/>
      <c r="T3" s="61"/>
      <c r="U3" s="71"/>
    </row>
    <row r="4" customFormat="false" ht="24.05" hidden="false" customHeight="true" outlineLevel="0" collapsed="false">
      <c r="A4" s="71"/>
      <c r="B4" s="194" t="s">
        <v>484</v>
      </c>
      <c r="C4" s="194" t="s">
        <v>485</v>
      </c>
      <c r="D4" s="184" t="s">
        <v>486</v>
      </c>
      <c r="E4" s="185" t="s">
        <v>487</v>
      </c>
      <c r="F4" s="93" t="s">
        <v>488</v>
      </c>
      <c r="G4" s="93"/>
      <c r="H4" s="93"/>
      <c r="I4" s="93"/>
      <c r="J4" s="93"/>
      <c r="K4" s="93"/>
      <c r="L4" s="71"/>
      <c r="M4" s="184" t="s">
        <v>486</v>
      </c>
      <c r="N4" s="185" t="s">
        <v>487</v>
      </c>
      <c r="O4" s="93" t="s">
        <v>488</v>
      </c>
      <c r="P4" s="93"/>
      <c r="Q4" s="93"/>
      <c r="R4" s="93"/>
      <c r="S4" s="93"/>
      <c r="T4" s="93"/>
      <c r="U4" s="71"/>
    </row>
    <row r="5" customFormat="false" ht="12.8" hidden="false" customHeight="true" outlineLevel="0" collapsed="false">
      <c r="A5" s="71"/>
      <c r="B5" s="194"/>
      <c r="C5" s="194"/>
      <c r="D5" s="184"/>
      <c r="E5" s="186" t="s">
        <v>489</v>
      </c>
      <c r="F5" s="187" t="s">
        <v>491</v>
      </c>
      <c r="G5" s="187" t="s">
        <v>492</v>
      </c>
      <c r="H5" s="187" t="s">
        <v>492</v>
      </c>
      <c r="I5" s="187" t="s">
        <v>492</v>
      </c>
      <c r="J5" s="187" t="s">
        <v>492</v>
      </c>
      <c r="K5" s="187" t="s">
        <v>493</v>
      </c>
      <c r="L5" s="71"/>
      <c r="M5" s="184"/>
      <c r="N5" s="186" t="s">
        <v>489</v>
      </c>
      <c r="O5" s="187" t="s">
        <v>491</v>
      </c>
      <c r="P5" s="187" t="s">
        <v>492</v>
      </c>
      <c r="Q5" s="187" t="s">
        <v>492</v>
      </c>
      <c r="R5" s="187" t="s">
        <v>492</v>
      </c>
      <c r="S5" s="187" t="s">
        <v>492</v>
      </c>
      <c r="T5" s="187" t="s">
        <v>493</v>
      </c>
      <c r="U5" s="71"/>
    </row>
    <row r="6" customFormat="false" ht="12.8" hidden="false" customHeight="false" outlineLevel="0" collapsed="false">
      <c r="A6" s="71"/>
      <c r="B6" s="194"/>
      <c r="C6" s="194"/>
      <c r="D6" s="184"/>
      <c r="E6" s="186" t="s">
        <v>490</v>
      </c>
      <c r="F6" s="188" t="n">
        <v>0.395833333333333</v>
      </c>
      <c r="G6" s="188" t="n">
        <v>0</v>
      </c>
      <c r="H6" s="188" t="n">
        <v>0</v>
      </c>
      <c r="I6" s="188" t="n">
        <v>0</v>
      </c>
      <c r="J6" s="188" t="n">
        <v>0</v>
      </c>
      <c r="K6" s="188" t="n">
        <v>0.8125</v>
      </c>
      <c r="L6" s="71"/>
      <c r="M6" s="184"/>
      <c r="N6" s="186" t="s">
        <v>490</v>
      </c>
      <c r="O6" s="188" t="n">
        <v>0.395833333333333</v>
      </c>
      <c r="P6" s="188" t="n">
        <v>0</v>
      </c>
      <c r="Q6" s="188" t="n">
        <v>0</v>
      </c>
      <c r="R6" s="188" t="n">
        <v>0</v>
      </c>
      <c r="S6" s="188" t="n">
        <v>0</v>
      </c>
      <c r="T6" s="188" t="n">
        <v>0.8125</v>
      </c>
      <c r="U6" s="71"/>
    </row>
    <row r="7" customFormat="false" ht="12.8" hidden="false" customHeight="false" outlineLevel="0" collapsed="false">
      <c r="A7" s="71"/>
      <c r="B7" s="1" t="n">
        <f aca="false">IF(C7&lt;=Рабочий!AH$1,INDEX(Рабочий!$Z$3:$Z$303,MATCH(C7,Рабочий!$AH$3:$AH$303,0)),0)</f>
        <v>0</v>
      </c>
      <c r="C7" s="1" t="n">
        <v>1</v>
      </c>
      <c r="D7" s="189" t="str">
        <f aca="false">IF(C7&lt;=Рабочий!AH$1,INDEX(Рабочий!$AA$3:$AA$303,MATCH(C7,Рабочий!$AH$3:$AH$303,0)),"")</f>
        <v/>
      </c>
      <c r="E7" s="190" t="str">
        <f aca="false">IF(D7&lt;&gt;"",INDEX(Рабочий!$AI$3:$AI$303,MATCH(C7,Рабочий!$AH$3:$AH$303,0)),"")</f>
        <v/>
      </c>
      <c r="F7" s="191"/>
      <c r="G7" s="191"/>
      <c r="H7" s="191"/>
      <c r="I7" s="191"/>
      <c r="J7" s="191"/>
      <c r="K7" s="191"/>
      <c r="L7" s="71"/>
      <c r="M7" s="195" t="str">
        <f aca="false">D7</f>
        <v/>
      </c>
      <c r="N7" s="196" t="str">
        <f aca="false">E7</f>
        <v/>
      </c>
      <c r="O7" s="191"/>
      <c r="P7" s="191"/>
      <c r="Q7" s="191"/>
      <c r="R7" s="191"/>
      <c r="S7" s="191"/>
      <c r="T7" s="191"/>
      <c r="U7" s="71"/>
    </row>
    <row r="8" customFormat="false" ht="12.8" hidden="false" customHeight="false" outlineLevel="0" collapsed="false">
      <c r="A8" s="71"/>
      <c r="B8" s="1" t="n">
        <f aca="false">IF(C8&lt;=Рабочий!AH$1,INDEX(Рабочий!$Z$3:$Z$303,MATCH(C8,Рабочий!$AH$3:$AH$303,0)),0)</f>
        <v>0</v>
      </c>
      <c r="C8" s="1" t="n">
        <f aca="false">C7+1</f>
        <v>2</v>
      </c>
      <c r="D8" s="189" t="str">
        <f aca="false">IF(C8&lt;=Рабочий!AH$1,INDEX(Рабочий!$AA$3:$AA$303,MATCH(C8,Рабочий!$AH$3:$AH$303,0)),"")</f>
        <v/>
      </c>
      <c r="E8" s="190" t="str">
        <f aca="false">IF(D8&lt;&gt;"",INDEX(Рабочий!$AI$3:$AI$303,MATCH(C8,Рабочий!$AH$3:$AH$303,0)),"")</f>
        <v/>
      </c>
      <c r="F8" s="191"/>
      <c r="G8" s="191"/>
      <c r="H8" s="191"/>
      <c r="I8" s="191"/>
      <c r="J8" s="191"/>
      <c r="K8" s="191"/>
      <c r="L8" s="71"/>
      <c r="M8" s="195" t="str">
        <f aca="false">D8</f>
        <v/>
      </c>
      <c r="N8" s="196" t="str">
        <f aca="false">E8</f>
        <v/>
      </c>
      <c r="O8" s="191"/>
      <c r="P8" s="191"/>
      <c r="Q8" s="191"/>
      <c r="R8" s="191"/>
      <c r="S8" s="191"/>
      <c r="T8" s="191"/>
      <c r="U8" s="71"/>
    </row>
    <row r="9" customFormat="false" ht="12.8" hidden="false" customHeight="false" outlineLevel="0" collapsed="false">
      <c r="A9" s="71"/>
      <c r="B9" s="1" t="n">
        <f aca="false">IF(C9&lt;=Рабочий!AH$1,INDEX(Рабочий!$Z$3:$Z$303,MATCH(C9,Рабочий!$AH$3:$AH$303,0)),0)</f>
        <v>0</v>
      </c>
      <c r="C9" s="1" t="n">
        <f aca="false">C8+1</f>
        <v>3</v>
      </c>
      <c r="D9" s="189" t="str">
        <f aca="false">IF(C9&lt;=Рабочий!AH$1,INDEX(Рабочий!$AA$3:$AA$303,MATCH(C9,Рабочий!$AH$3:$AH$303,0)),"")</f>
        <v/>
      </c>
      <c r="E9" s="190" t="str">
        <f aca="false">IF(D9&lt;&gt;"",INDEX(Рабочий!$AI$3:$AI$303,MATCH(C9,Рабочий!$AH$3:$AH$303,0)),"")</f>
        <v/>
      </c>
      <c r="F9" s="191"/>
      <c r="G9" s="191"/>
      <c r="H9" s="191"/>
      <c r="I9" s="191"/>
      <c r="J9" s="191"/>
      <c r="K9" s="191"/>
      <c r="L9" s="71"/>
      <c r="M9" s="195" t="str">
        <f aca="false">D9</f>
        <v/>
      </c>
      <c r="N9" s="196" t="str">
        <f aca="false">E9</f>
        <v/>
      </c>
      <c r="O9" s="191"/>
      <c r="P9" s="191"/>
      <c r="Q9" s="191"/>
      <c r="R9" s="191"/>
      <c r="S9" s="191"/>
      <c r="T9" s="191"/>
      <c r="U9" s="71"/>
    </row>
    <row r="10" customFormat="false" ht="12.8" hidden="false" customHeight="false" outlineLevel="0" collapsed="false">
      <c r="A10" s="71"/>
      <c r="B10" s="1" t="n">
        <f aca="false">IF(C10&lt;=Рабочий!AH$1,INDEX(Рабочий!$Z$3:$Z$303,MATCH(C10,Рабочий!$AH$3:$AH$303,0)),0)</f>
        <v>0</v>
      </c>
      <c r="C10" s="1" t="n">
        <f aca="false">C9+1</f>
        <v>4</v>
      </c>
      <c r="D10" s="189" t="str">
        <f aca="false">IF(C10&lt;=Рабочий!AH$1,INDEX(Рабочий!$AA$3:$AA$303,MATCH(C10,Рабочий!$AH$3:$AH$303,0)),"")</f>
        <v/>
      </c>
      <c r="E10" s="190" t="str">
        <f aca="false">IF(D10&lt;&gt;"",INDEX(Рабочий!$AI$3:$AI$303,MATCH(C10,Рабочий!$AH$3:$AH$303,0)),"")</f>
        <v/>
      </c>
      <c r="F10" s="191"/>
      <c r="G10" s="191"/>
      <c r="H10" s="191"/>
      <c r="I10" s="191"/>
      <c r="J10" s="191"/>
      <c r="K10" s="191"/>
      <c r="L10" s="71"/>
      <c r="M10" s="195" t="str">
        <f aca="false">D10</f>
        <v/>
      </c>
      <c r="N10" s="196" t="str">
        <f aca="false">E10</f>
        <v/>
      </c>
      <c r="O10" s="191"/>
      <c r="P10" s="191"/>
      <c r="Q10" s="191"/>
      <c r="R10" s="191"/>
      <c r="S10" s="191"/>
      <c r="T10" s="191"/>
      <c r="U10" s="71"/>
    </row>
    <row r="11" customFormat="false" ht="12.8" hidden="false" customHeight="false" outlineLevel="0" collapsed="false">
      <c r="A11" s="71"/>
      <c r="B11" s="1" t="n">
        <f aca="false">IF(C11&lt;=Рабочий!AH$1,INDEX(Рабочий!$Z$3:$Z$303,MATCH(C11,Рабочий!$AH$3:$AH$303,0)),0)</f>
        <v>0</v>
      </c>
      <c r="C11" s="1" t="n">
        <f aca="false">C10+1</f>
        <v>5</v>
      </c>
      <c r="D11" s="189" t="str">
        <f aca="false">IF(C11&lt;=Рабочий!AH$1,INDEX(Рабочий!$AA$3:$AA$303,MATCH(C11,Рабочий!$AH$3:$AH$303,0)),"")</f>
        <v/>
      </c>
      <c r="E11" s="190" t="str">
        <f aca="false">IF(D11&lt;&gt;"",INDEX(Рабочий!$AI$3:$AI$303,MATCH(C11,Рабочий!$AH$3:$AH$303,0)),"")</f>
        <v/>
      </c>
      <c r="F11" s="191"/>
      <c r="G11" s="191"/>
      <c r="H11" s="191"/>
      <c r="I11" s="191"/>
      <c r="J11" s="191"/>
      <c r="K11" s="191"/>
      <c r="L11" s="71"/>
      <c r="M11" s="195" t="str">
        <f aca="false">D11</f>
        <v/>
      </c>
      <c r="N11" s="196" t="str">
        <f aca="false">E11</f>
        <v/>
      </c>
      <c r="O11" s="191"/>
      <c r="P11" s="191"/>
      <c r="Q11" s="191"/>
      <c r="R11" s="191"/>
      <c r="S11" s="191"/>
      <c r="T11" s="191"/>
      <c r="U11" s="71"/>
    </row>
    <row r="12" customFormat="false" ht="12.8" hidden="false" customHeight="false" outlineLevel="0" collapsed="false">
      <c r="A12" s="71"/>
      <c r="B12" s="1" t="n">
        <f aca="false">IF(C12&lt;=Рабочий!AH$1,INDEX(Рабочий!$Z$3:$Z$303,MATCH(C12,Рабочий!$AH$3:$AH$303,0)),0)</f>
        <v>0</v>
      </c>
      <c r="C12" s="1" t="n">
        <f aca="false">C11+1</f>
        <v>6</v>
      </c>
      <c r="D12" s="189" t="str">
        <f aca="false">IF(C12&lt;=Рабочий!AH$1,INDEX(Рабочий!$AA$3:$AA$303,MATCH(C12,Рабочий!$AH$3:$AH$303,0)),"")</f>
        <v/>
      </c>
      <c r="E12" s="190" t="str">
        <f aca="false">IF(D12&lt;&gt;"",INDEX(Рабочий!$AI$3:$AI$303,MATCH(C12,Рабочий!$AH$3:$AH$303,0)),"")</f>
        <v/>
      </c>
      <c r="F12" s="191"/>
      <c r="G12" s="191"/>
      <c r="H12" s="191"/>
      <c r="I12" s="191"/>
      <c r="J12" s="191"/>
      <c r="K12" s="191"/>
      <c r="L12" s="71"/>
      <c r="M12" s="195" t="str">
        <f aca="false">D12</f>
        <v/>
      </c>
      <c r="N12" s="196" t="str">
        <f aca="false">E12</f>
        <v/>
      </c>
      <c r="O12" s="191"/>
      <c r="P12" s="191"/>
      <c r="Q12" s="191"/>
      <c r="R12" s="191"/>
      <c r="S12" s="191"/>
      <c r="T12" s="191"/>
      <c r="U12" s="71"/>
    </row>
    <row r="13" customFormat="false" ht="12.8" hidden="false" customHeight="false" outlineLevel="0" collapsed="false">
      <c r="A13" s="71"/>
      <c r="B13" s="1" t="n">
        <f aca="false">IF(C13&lt;=Рабочий!AH$1,INDEX(Рабочий!$Z$3:$Z$303,MATCH(C13,Рабочий!$AH$3:$AH$303,0)),0)</f>
        <v>0</v>
      </c>
      <c r="C13" s="1" t="n">
        <f aca="false">C12+1</f>
        <v>7</v>
      </c>
      <c r="D13" s="189" t="str">
        <f aca="false">IF(C13&lt;=Рабочий!AH$1,INDEX(Рабочий!$AA$3:$AA$303,MATCH(C13,Рабочий!$AH$3:$AH$303,0)),"")</f>
        <v/>
      </c>
      <c r="E13" s="190" t="str">
        <f aca="false">IF(D13&lt;&gt;"",INDEX(Рабочий!$AI$3:$AI$303,MATCH(C13,Рабочий!$AH$3:$AH$303,0)),"")</f>
        <v/>
      </c>
      <c r="F13" s="191"/>
      <c r="G13" s="191"/>
      <c r="H13" s="191"/>
      <c r="I13" s="191"/>
      <c r="J13" s="191"/>
      <c r="K13" s="191"/>
      <c r="L13" s="71"/>
      <c r="M13" s="195" t="str">
        <f aca="false">D13</f>
        <v/>
      </c>
      <c r="N13" s="196" t="str">
        <f aca="false">E13</f>
        <v/>
      </c>
      <c r="O13" s="191"/>
      <c r="P13" s="191"/>
      <c r="Q13" s="191"/>
      <c r="R13" s="191"/>
      <c r="S13" s="191"/>
      <c r="T13" s="191"/>
      <c r="U13" s="71"/>
    </row>
    <row r="14" customFormat="false" ht="12.8" hidden="false" customHeight="false" outlineLevel="0" collapsed="false">
      <c r="A14" s="71"/>
      <c r="B14" s="1" t="n">
        <f aca="false">IF(C14&lt;=Рабочий!AH$1,INDEX(Рабочий!$Z$3:$Z$303,MATCH(C14,Рабочий!$AH$3:$AH$303,0)),0)</f>
        <v>0</v>
      </c>
      <c r="C14" s="1" t="n">
        <f aca="false">C13+1</f>
        <v>8</v>
      </c>
      <c r="D14" s="189" t="str">
        <f aca="false">IF(C14&lt;=Рабочий!AH$1,INDEX(Рабочий!$AA$3:$AA$303,MATCH(C14,Рабочий!$AH$3:$AH$303,0)),"")</f>
        <v/>
      </c>
      <c r="E14" s="190" t="str">
        <f aca="false">IF(D14&lt;&gt;"",INDEX(Рабочий!$AI$3:$AI$303,MATCH(C14,Рабочий!$AH$3:$AH$303,0)),"")</f>
        <v/>
      </c>
      <c r="F14" s="191"/>
      <c r="G14" s="191"/>
      <c r="H14" s="191"/>
      <c r="I14" s="191"/>
      <c r="J14" s="191"/>
      <c r="K14" s="191"/>
      <c r="L14" s="71"/>
      <c r="M14" s="195" t="str">
        <f aca="false">D14</f>
        <v/>
      </c>
      <c r="N14" s="196" t="str">
        <f aca="false">E14</f>
        <v/>
      </c>
      <c r="O14" s="191"/>
      <c r="P14" s="191"/>
      <c r="Q14" s="191"/>
      <c r="R14" s="191"/>
      <c r="S14" s="191"/>
      <c r="T14" s="191"/>
      <c r="U14" s="71"/>
    </row>
    <row r="15" customFormat="false" ht="12.8" hidden="false" customHeight="false" outlineLevel="0" collapsed="false">
      <c r="A15" s="71"/>
      <c r="B15" s="1" t="n">
        <f aca="false">IF(C15&lt;=Рабочий!AH$1,INDEX(Рабочий!$Z$3:$Z$303,MATCH(C15,Рабочий!$AH$3:$AH$303,0)),0)</f>
        <v>0</v>
      </c>
      <c r="C15" s="1" t="n">
        <f aca="false">C14+1</f>
        <v>9</v>
      </c>
      <c r="D15" s="189" t="str">
        <f aca="false">IF(C15&lt;=Рабочий!AH$1,INDEX(Рабочий!$AA$3:$AA$303,MATCH(C15,Рабочий!$AH$3:$AH$303,0)),"")</f>
        <v/>
      </c>
      <c r="E15" s="190" t="str">
        <f aca="false">IF(D15&lt;&gt;"",INDEX(Рабочий!$AI$3:$AI$303,MATCH(C15,Рабочий!$AH$3:$AH$303,0)),"")</f>
        <v/>
      </c>
      <c r="F15" s="191"/>
      <c r="G15" s="191"/>
      <c r="H15" s="191"/>
      <c r="I15" s="191"/>
      <c r="J15" s="191"/>
      <c r="K15" s="191"/>
      <c r="L15" s="71"/>
      <c r="M15" s="195" t="str">
        <f aca="false">D15</f>
        <v/>
      </c>
      <c r="N15" s="196" t="str">
        <f aca="false">E15</f>
        <v/>
      </c>
      <c r="O15" s="191"/>
      <c r="P15" s="191"/>
      <c r="Q15" s="191"/>
      <c r="R15" s="191"/>
      <c r="S15" s="191"/>
      <c r="T15" s="191"/>
      <c r="U15" s="71"/>
    </row>
    <row r="16" customFormat="false" ht="12.8" hidden="false" customHeight="false" outlineLevel="0" collapsed="false">
      <c r="A16" s="71"/>
      <c r="B16" s="1" t="n">
        <f aca="false">IF(C16&lt;=Рабочий!AH$1,INDEX(Рабочий!$Z$3:$Z$303,MATCH(C16,Рабочий!$AH$3:$AH$303,0)),0)</f>
        <v>0</v>
      </c>
      <c r="C16" s="1" t="n">
        <f aca="false">C15+1</f>
        <v>10</v>
      </c>
      <c r="D16" s="189" t="str">
        <f aca="false">IF(C16&lt;=Рабочий!AH$1,INDEX(Рабочий!$AA$3:$AA$303,MATCH(C16,Рабочий!$AH$3:$AH$303,0)),"")</f>
        <v/>
      </c>
      <c r="E16" s="190" t="str">
        <f aca="false">IF(D16&lt;&gt;"",INDEX(Рабочий!$AI$3:$AI$303,MATCH(C16,Рабочий!$AH$3:$AH$303,0)),"")</f>
        <v/>
      </c>
      <c r="F16" s="191"/>
      <c r="G16" s="191"/>
      <c r="H16" s="191"/>
      <c r="I16" s="191"/>
      <c r="J16" s="191"/>
      <c r="K16" s="191"/>
      <c r="L16" s="71"/>
      <c r="M16" s="195" t="str">
        <f aca="false">D16</f>
        <v/>
      </c>
      <c r="N16" s="196" t="str">
        <f aca="false">E16</f>
        <v/>
      </c>
      <c r="O16" s="191"/>
      <c r="P16" s="191"/>
      <c r="Q16" s="191"/>
      <c r="R16" s="191"/>
      <c r="S16" s="191"/>
      <c r="T16" s="191"/>
      <c r="U16" s="71"/>
    </row>
    <row r="17" customFormat="false" ht="12.8" hidden="false" customHeight="false" outlineLevel="0" collapsed="false">
      <c r="A17" s="71"/>
      <c r="B17" s="1" t="n">
        <f aca="false">IF(C17&lt;=Рабочий!AH$1,INDEX(Рабочий!$Z$3:$Z$303,MATCH(C17,Рабочий!$AH$3:$AH$303,0)),0)</f>
        <v>0</v>
      </c>
      <c r="C17" s="1" t="n">
        <f aca="false">C16+1</f>
        <v>11</v>
      </c>
      <c r="D17" s="189" t="str">
        <f aca="false">IF(C17&lt;=Рабочий!AH$1,INDEX(Рабочий!$AA$3:$AA$303,MATCH(C17,Рабочий!$AH$3:$AH$303,0)),"")</f>
        <v/>
      </c>
      <c r="E17" s="190" t="str">
        <f aca="false">IF(D17&lt;&gt;"",INDEX(Рабочий!$AI$3:$AI$303,MATCH(C17,Рабочий!$AH$3:$AH$303,0)),"")</f>
        <v/>
      </c>
      <c r="F17" s="191"/>
      <c r="G17" s="191"/>
      <c r="H17" s="191"/>
      <c r="I17" s="191"/>
      <c r="J17" s="191"/>
      <c r="K17" s="191"/>
      <c r="L17" s="71"/>
      <c r="M17" s="195" t="str">
        <f aca="false">D17</f>
        <v/>
      </c>
      <c r="N17" s="196" t="str">
        <f aca="false">E17</f>
        <v/>
      </c>
      <c r="O17" s="191"/>
      <c r="P17" s="191"/>
      <c r="Q17" s="191"/>
      <c r="R17" s="191"/>
      <c r="S17" s="191"/>
      <c r="T17" s="191"/>
      <c r="U17" s="71"/>
    </row>
    <row r="18" customFormat="false" ht="12.8" hidden="false" customHeight="false" outlineLevel="0" collapsed="false">
      <c r="A18" s="71"/>
      <c r="B18" s="1" t="n">
        <f aca="false">IF(C18&lt;=Рабочий!AH$1,INDEX(Рабочий!$Z$3:$Z$303,MATCH(C18,Рабочий!$AH$3:$AH$303,0)),0)</f>
        <v>0</v>
      </c>
      <c r="C18" s="1" t="n">
        <f aca="false">C17+1</f>
        <v>12</v>
      </c>
      <c r="D18" s="189" t="str">
        <f aca="false">IF(C18&lt;=Рабочий!AH$1,INDEX(Рабочий!$AA$3:$AA$303,MATCH(C18,Рабочий!$AH$3:$AH$303,0)),"")</f>
        <v/>
      </c>
      <c r="E18" s="190" t="str">
        <f aca="false">IF(D18&lt;&gt;"",INDEX(Рабочий!$AI$3:$AI$303,MATCH(C18,Рабочий!$AH$3:$AH$303,0)),"")</f>
        <v/>
      </c>
      <c r="F18" s="191"/>
      <c r="G18" s="191"/>
      <c r="H18" s="191"/>
      <c r="I18" s="191"/>
      <c r="J18" s="191"/>
      <c r="K18" s="191"/>
      <c r="L18" s="71"/>
      <c r="M18" s="195" t="str">
        <f aca="false">D18</f>
        <v/>
      </c>
      <c r="N18" s="196" t="str">
        <f aca="false">E18</f>
        <v/>
      </c>
      <c r="O18" s="191"/>
      <c r="P18" s="191"/>
      <c r="Q18" s="191"/>
      <c r="R18" s="191"/>
      <c r="S18" s="191"/>
      <c r="T18" s="191"/>
      <c r="U18" s="71"/>
    </row>
    <row r="19" customFormat="false" ht="12.8" hidden="false" customHeight="false" outlineLevel="0" collapsed="false">
      <c r="A19" s="71"/>
      <c r="B19" s="1" t="n">
        <f aca="false">IF(C19&lt;=Рабочий!AH$1,INDEX(Рабочий!$Z$3:$Z$303,MATCH(C19,Рабочий!$AH$3:$AH$303,0)),0)</f>
        <v>0</v>
      </c>
      <c r="C19" s="1" t="n">
        <f aca="false">C18+1</f>
        <v>13</v>
      </c>
      <c r="D19" s="189" t="str">
        <f aca="false">IF(C19&lt;=Рабочий!AH$1,INDEX(Рабочий!$AA$3:$AA$303,MATCH(C19,Рабочий!$AH$3:$AH$303,0)),"")</f>
        <v/>
      </c>
      <c r="E19" s="190" t="str">
        <f aca="false">IF(D19&lt;&gt;"",INDEX(Рабочий!$AI$3:$AI$303,MATCH(C19,Рабочий!$AH$3:$AH$303,0)),"")</f>
        <v/>
      </c>
      <c r="F19" s="191"/>
      <c r="G19" s="191"/>
      <c r="H19" s="191"/>
      <c r="I19" s="191"/>
      <c r="J19" s="191"/>
      <c r="K19" s="191"/>
      <c r="L19" s="71"/>
      <c r="M19" s="195" t="str">
        <f aca="false">D19</f>
        <v/>
      </c>
      <c r="N19" s="196" t="str">
        <f aca="false">E19</f>
        <v/>
      </c>
      <c r="O19" s="191"/>
      <c r="P19" s="191"/>
      <c r="Q19" s="191"/>
      <c r="R19" s="191"/>
      <c r="S19" s="191"/>
      <c r="T19" s="191"/>
      <c r="U19" s="71"/>
    </row>
    <row r="20" customFormat="false" ht="12.8" hidden="false" customHeight="false" outlineLevel="0" collapsed="false">
      <c r="A20" s="71"/>
      <c r="B20" s="1" t="n">
        <f aca="false">IF(C20&lt;=Рабочий!AH$1,INDEX(Рабочий!$Z$3:$Z$303,MATCH(C20,Рабочий!$AH$3:$AH$303,0)),0)</f>
        <v>0</v>
      </c>
      <c r="C20" s="1" t="n">
        <f aca="false">C19+1</f>
        <v>14</v>
      </c>
      <c r="D20" s="189" t="str">
        <f aca="false">IF(C20&lt;=Рабочий!AH$1,INDEX(Рабочий!$AA$3:$AA$303,MATCH(C20,Рабочий!$AH$3:$AH$303,0)),"")</f>
        <v/>
      </c>
      <c r="E20" s="190" t="str">
        <f aca="false">IF(D20&lt;&gt;"",INDEX(Рабочий!$AI$3:$AI$303,MATCH(C20,Рабочий!$AH$3:$AH$303,0)),"")</f>
        <v/>
      </c>
      <c r="F20" s="191"/>
      <c r="G20" s="191"/>
      <c r="H20" s="191"/>
      <c r="I20" s="191"/>
      <c r="J20" s="191"/>
      <c r="K20" s="191"/>
      <c r="L20" s="71"/>
      <c r="M20" s="195" t="str">
        <f aca="false">D20</f>
        <v/>
      </c>
      <c r="N20" s="196" t="str">
        <f aca="false">E20</f>
        <v/>
      </c>
      <c r="O20" s="191"/>
      <c r="P20" s="191"/>
      <c r="Q20" s="191"/>
      <c r="R20" s="191"/>
      <c r="S20" s="191"/>
      <c r="T20" s="191"/>
      <c r="U20" s="71"/>
    </row>
    <row r="21" customFormat="false" ht="12.8" hidden="false" customHeight="false" outlineLevel="0" collapsed="false">
      <c r="A21" s="71"/>
      <c r="B21" s="1" t="n">
        <f aca="false">IF(C21&lt;=Рабочий!AH$1,INDEX(Рабочий!$Z$3:$Z$303,MATCH(C21,Рабочий!$AH$3:$AH$303,0)),0)</f>
        <v>0</v>
      </c>
      <c r="C21" s="1" t="n">
        <f aca="false">C20+1</f>
        <v>15</v>
      </c>
      <c r="D21" s="189" t="str">
        <f aca="false">IF(C21&lt;=Рабочий!AH$1,INDEX(Рабочий!$AA$3:$AA$303,MATCH(C21,Рабочий!$AH$3:$AH$303,0)),"")</f>
        <v/>
      </c>
      <c r="E21" s="190" t="str">
        <f aca="false">IF(D21&lt;&gt;"",INDEX(Рабочий!$AI$3:$AI$303,MATCH(C21,Рабочий!$AH$3:$AH$303,0)),"")</f>
        <v/>
      </c>
      <c r="F21" s="191"/>
      <c r="G21" s="191"/>
      <c r="H21" s="191"/>
      <c r="I21" s="191"/>
      <c r="J21" s="191"/>
      <c r="K21" s="191"/>
      <c r="L21" s="71"/>
      <c r="M21" s="195" t="str">
        <f aca="false">D21</f>
        <v/>
      </c>
      <c r="N21" s="196" t="str">
        <f aca="false">E21</f>
        <v/>
      </c>
      <c r="O21" s="191"/>
      <c r="P21" s="191"/>
      <c r="Q21" s="191"/>
      <c r="R21" s="191"/>
      <c r="S21" s="191"/>
      <c r="T21" s="191"/>
      <c r="U21" s="71"/>
    </row>
    <row r="22" customFormat="false" ht="12.8" hidden="false" customHeight="false" outlineLevel="0" collapsed="false">
      <c r="A22" s="71"/>
      <c r="B22" s="1" t="n">
        <f aca="false">IF(C22&lt;=Рабочий!AH$1,INDEX(Рабочий!$Z$3:$Z$303,MATCH(C22,Рабочий!$AH$3:$AH$303,0)),0)</f>
        <v>0</v>
      </c>
      <c r="C22" s="1" t="n">
        <f aca="false">C21+1</f>
        <v>16</v>
      </c>
      <c r="D22" s="189" t="str">
        <f aca="false">IF(C22&lt;=Рабочий!AH$1,INDEX(Рабочий!$AA$3:$AA$303,MATCH(C22,Рабочий!$AH$3:$AH$303,0)),"")</f>
        <v/>
      </c>
      <c r="E22" s="190" t="str">
        <f aca="false">IF(D22&lt;&gt;"",INDEX(Рабочий!$AI$3:$AI$303,MATCH(C22,Рабочий!$AH$3:$AH$303,0)),"")</f>
        <v/>
      </c>
      <c r="F22" s="191"/>
      <c r="G22" s="191"/>
      <c r="H22" s="191"/>
      <c r="I22" s="191"/>
      <c r="J22" s="191"/>
      <c r="K22" s="191"/>
      <c r="L22" s="71"/>
      <c r="M22" s="195" t="str">
        <f aca="false">D22</f>
        <v/>
      </c>
      <c r="N22" s="196" t="str">
        <f aca="false">E22</f>
        <v/>
      </c>
      <c r="O22" s="191"/>
      <c r="P22" s="191"/>
      <c r="Q22" s="191"/>
      <c r="R22" s="191"/>
      <c r="S22" s="191"/>
      <c r="T22" s="191"/>
      <c r="U22" s="71"/>
    </row>
    <row r="23" customFormat="false" ht="12.8" hidden="false" customHeight="false" outlineLevel="0" collapsed="false">
      <c r="A23" s="71"/>
      <c r="B23" s="1" t="n">
        <f aca="false">IF(C23&lt;=Рабочий!AH$1,INDEX(Рабочий!$Z$3:$Z$303,MATCH(C23,Рабочий!$AH$3:$AH$303,0)),0)</f>
        <v>0</v>
      </c>
      <c r="C23" s="1" t="n">
        <f aca="false">C22+1</f>
        <v>17</v>
      </c>
      <c r="D23" s="189" t="str">
        <f aca="false">IF(C23&lt;=Рабочий!AH$1,INDEX(Рабочий!$AA$3:$AA$303,MATCH(C23,Рабочий!$AH$3:$AH$303,0)),"")</f>
        <v/>
      </c>
      <c r="E23" s="190" t="str">
        <f aca="false">IF(D23&lt;&gt;"",INDEX(Рабочий!$AI$3:$AI$303,MATCH(C23,Рабочий!$AH$3:$AH$303,0)),"")</f>
        <v/>
      </c>
      <c r="F23" s="191"/>
      <c r="G23" s="191"/>
      <c r="H23" s="191"/>
      <c r="I23" s="191"/>
      <c r="J23" s="191"/>
      <c r="K23" s="191"/>
      <c r="L23" s="71"/>
      <c r="M23" s="195" t="str">
        <f aca="false">D23</f>
        <v/>
      </c>
      <c r="N23" s="196" t="str">
        <f aca="false">E23</f>
        <v/>
      </c>
      <c r="O23" s="191"/>
      <c r="P23" s="191"/>
      <c r="Q23" s="191"/>
      <c r="R23" s="191"/>
      <c r="S23" s="191"/>
      <c r="T23" s="191"/>
      <c r="U23" s="71"/>
    </row>
    <row r="24" customFormat="false" ht="12.8" hidden="false" customHeight="false" outlineLevel="0" collapsed="false">
      <c r="A24" s="71"/>
      <c r="B24" s="1" t="n">
        <f aca="false">IF(C24&lt;=Рабочий!AH$1,INDEX(Рабочий!$Z$3:$Z$303,MATCH(C24,Рабочий!$AH$3:$AH$303,0)),0)</f>
        <v>0</v>
      </c>
      <c r="C24" s="1" t="n">
        <f aca="false">C23+1</f>
        <v>18</v>
      </c>
      <c r="D24" s="189" t="str">
        <f aca="false">IF(C24&lt;=Рабочий!AH$1,INDEX(Рабочий!$AA$3:$AA$303,MATCH(C24,Рабочий!$AH$3:$AH$303,0)),"")</f>
        <v/>
      </c>
      <c r="E24" s="190" t="str">
        <f aca="false">IF(D24&lt;&gt;"",INDEX(Рабочий!$AI$3:$AI$303,MATCH(C24,Рабочий!$AH$3:$AH$303,0)),"")</f>
        <v/>
      </c>
      <c r="F24" s="191"/>
      <c r="G24" s="191"/>
      <c r="H24" s="191"/>
      <c r="I24" s="191"/>
      <c r="J24" s="191"/>
      <c r="K24" s="191"/>
      <c r="L24" s="71"/>
      <c r="M24" s="195" t="str">
        <f aca="false">D24</f>
        <v/>
      </c>
      <c r="N24" s="196" t="str">
        <f aca="false">E24</f>
        <v/>
      </c>
      <c r="O24" s="191"/>
      <c r="P24" s="191"/>
      <c r="Q24" s="191"/>
      <c r="R24" s="191"/>
      <c r="S24" s="191"/>
      <c r="T24" s="191"/>
      <c r="U24" s="71"/>
    </row>
    <row r="25" customFormat="false" ht="12.8" hidden="false" customHeight="false" outlineLevel="0" collapsed="false">
      <c r="A25" s="71"/>
      <c r="B25" s="1" t="n">
        <f aca="false">IF(C25&lt;=Рабочий!AH$1,INDEX(Рабочий!$Z$3:$Z$303,MATCH(C25,Рабочий!$AH$3:$AH$303,0)),0)</f>
        <v>0</v>
      </c>
      <c r="C25" s="1" t="n">
        <f aca="false">C24+1</f>
        <v>19</v>
      </c>
      <c r="D25" s="189" t="str">
        <f aca="false">IF(C25&lt;=Рабочий!AH$1,INDEX(Рабочий!$AA$3:$AA$303,MATCH(C25,Рабочий!$AH$3:$AH$303,0)),"")</f>
        <v/>
      </c>
      <c r="E25" s="190" t="str">
        <f aca="false">IF(D25&lt;&gt;"",INDEX(Рабочий!$AI$3:$AI$303,MATCH(C25,Рабочий!$AH$3:$AH$303,0)),"")</f>
        <v/>
      </c>
      <c r="F25" s="191"/>
      <c r="G25" s="191"/>
      <c r="H25" s="191"/>
      <c r="I25" s="191"/>
      <c r="J25" s="191"/>
      <c r="K25" s="191"/>
      <c r="L25" s="71"/>
      <c r="M25" s="195" t="str">
        <f aca="false">D25</f>
        <v/>
      </c>
      <c r="N25" s="196" t="str">
        <f aca="false">E25</f>
        <v/>
      </c>
      <c r="O25" s="191"/>
      <c r="P25" s="191"/>
      <c r="Q25" s="191"/>
      <c r="R25" s="191"/>
      <c r="S25" s="191"/>
      <c r="T25" s="191"/>
      <c r="U25" s="71"/>
    </row>
    <row r="26" customFormat="false" ht="12.8" hidden="false" customHeight="false" outlineLevel="0" collapsed="false">
      <c r="A26" s="71"/>
      <c r="B26" s="1" t="n">
        <f aca="false">IF(C26&lt;=Рабочий!AH$1,INDEX(Рабочий!$Z$3:$Z$303,MATCH(C26,Рабочий!$AH$3:$AH$303,0)),0)</f>
        <v>0</v>
      </c>
      <c r="C26" s="1" t="n">
        <f aca="false">C25+1</f>
        <v>20</v>
      </c>
      <c r="D26" s="189" t="str">
        <f aca="false">IF(C26&lt;=Рабочий!AH$1,INDEX(Рабочий!$AA$3:$AA$303,MATCH(C26,Рабочий!$AH$3:$AH$303,0)),"")</f>
        <v/>
      </c>
      <c r="E26" s="190" t="str">
        <f aca="false">IF(D26&lt;&gt;"",INDEX(Рабочий!$AI$3:$AI$303,MATCH(C26,Рабочий!$AH$3:$AH$303,0)),"")</f>
        <v/>
      </c>
      <c r="F26" s="191"/>
      <c r="G26" s="191"/>
      <c r="H26" s="191"/>
      <c r="I26" s="191"/>
      <c r="J26" s="191"/>
      <c r="K26" s="191"/>
      <c r="L26" s="71"/>
      <c r="M26" s="195" t="str">
        <f aca="false">D26</f>
        <v/>
      </c>
      <c r="N26" s="196" t="str">
        <f aca="false">E26</f>
        <v/>
      </c>
      <c r="O26" s="191"/>
      <c r="P26" s="191"/>
      <c r="Q26" s="191"/>
      <c r="R26" s="191"/>
      <c r="S26" s="191"/>
      <c r="T26" s="191"/>
      <c r="U26" s="71"/>
    </row>
    <row r="27" customFormat="false" ht="12.8" hidden="false" customHeight="false" outlineLevel="0" collapsed="false">
      <c r="A27" s="71"/>
      <c r="B27" s="1" t="n">
        <f aca="false">IF(C27&lt;=Рабочий!AH$1,INDEX(Рабочий!$Z$3:$Z$303,MATCH(C27,Рабочий!$AH$3:$AH$303,0)),0)</f>
        <v>0</v>
      </c>
      <c r="C27" s="1" t="n">
        <f aca="false">C26+1</f>
        <v>21</v>
      </c>
      <c r="D27" s="189" t="str">
        <f aca="false">IF(C27&lt;=Рабочий!AH$1,INDEX(Рабочий!$AA$3:$AA$303,MATCH(C27,Рабочий!$AH$3:$AH$303,0)),"")</f>
        <v/>
      </c>
      <c r="E27" s="190" t="str">
        <f aca="false">IF(D27&lt;&gt;"",INDEX(Рабочий!$AI$3:$AI$303,MATCH(C27,Рабочий!$AH$3:$AH$303,0)),"")</f>
        <v/>
      </c>
      <c r="F27" s="191"/>
      <c r="G27" s="191"/>
      <c r="H27" s="191"/>
      <c r="I27" s="191"/>
      <c r="J27" s="191"/>
      <c r="K27" s="191"/>
      <c r="L27" s="71"/>
      <c r="M27" s="195" t="str">
        <f aca="false">D27</f>
        <v/>
      </c>
      <c r="N27" s="196" t="str">
        <f aca="false">E27</f>
        <v/>
      </c>
      <c r="O27" s="191"/>
      <c r="P27" s="191"/>
      <c r="Q27" s="191"/>
      <c r="R27" s="191"/>
      <c r="S27" s="191"/>
      <c r="T27" s="191"/>
      <c r="U27" s="71"/>
    </row>
    <row r="28" customFormat="false" ht="12.8" hidden="false" customHeight="false" outlineLevel="0" collapsed="false">
      <c r="A28" s="71"/>
      <c r="B28" s="1" t="n">
        <f aca="false">IF(C28&lt;=Рабочий!AH$1,INDEX(Рабочий!$Z$3:$Z$303,MATCH(C28,Рабочий!$AH$3:$AH$303,0)),0)</f>
        <v>0</v>
      </c>
      <c r="C28" s="1" t="n">
        <f aca="false">C27+1</f>
        <v>22</v>
      </c>
      <c r="D28" s="189" t="str">
        <f aca="false">IF(C28&lt;=Рабочий!AH$1,INDEX(Рабочий!$AA$3:$AA$303,MATCH(C28,Рабочий!$AH$3:$AH$303,0)),"")</f>
        <v/>
      </c>
      <c r="E28" s="190" t="str">
        <f aca="false">IF(D28&lt;&gt;"",INDEX(Рабочий!$AI$3:$AI$303,MATCH(C28,Рабочий!$AH$3:$AH$303,0)),"")</f>
        <v/>
      </c>
      <c r="F28" s="191"/>
      <c r="G28" s="191"/>
      <c r="H28" s="191"/>
      <c r="I28" s="191"/>
      <c r="J28" s="191"/>
      <c r="K28" s="191"/>
      <c r="L28" s="71"/>
      <c r="M28" s="195" t="str">
        <f aca="false">D28</f>
        <v/>
      </c>
      <c r="N28" s="196" t="str">
        <f aca="false">E28</f>
        <v/>
      </c>
      <c r="O28" s="191"/>
      <c r="P28" s="191"/>
      <c r="Q28" s="191"/>
      <c r="R28" s="191"/>
      <c r="S28" s="191"/>
      <c r="T28" s="191"/>
      <c r="U28" s="71"/>
    </row>
    <row r="29" customFormat="false" ht="12.8" hidden="false" customHeight="false" outlineLevel="0" collapsed="false">
      <c r="A29" s="71"/>
      <c r="B29" s="1" t="n">
        <f aca="false">IF(C29&lt;=Рабочий!AH$1,INDEX(Рабочий!$Z$3:$Z$303,MATCH(C29,Рабочий!$AH$3:$AH$303,0)),0)</f>
        <v>0</v>
      </c>
      <c r="C29" s="1" t="n">
        <f aca="false">C28+1</f>
        <v>23</v>
      </c>
      <c r="D29" s="189" t="str">
        <f aca="false">IF(C29&lt;=Рабочий!AH$1,INDEX(Рабочий!$AA$3:$AA$303,MATCH(C29,Рабочий!$AH$3:$AH$303,0)),"")</f>
        <v/>
      </c>
      <c r="E29" s="190" t="str">
        <f aca="false">IF(D29&lt;&gt;"",INDEX(Рабочий!$AI$3:$AI$303,MATCH(C29,Рабочий!$AH$3:$AH$303,0)),"")</f>
        <v/>
      </c>
      <c r="F29" s="191"/>
      <c r="G29" s="191"/>
      <c r="H29" s="191"/>
      <c r="I29" s="191"/>
      <c r="J29" s="191"/>
      <c r="K29" s="191"/>
      <c r="L29" s="71"/>
      <c r="M29" s="195" t="str">
        <f aca="false">D29</f>
        <v/>
      </c>
      <c r="N29" s="196" t="str">
        <f aca="false">E29</f>
        <v/>
      </c>
      <c r="O29" s="191"/>
      <c r="P29" s="191"/>
      <c r="Q29" s="191"/>
      <c r="R29" s="191"/>
      <c r="S29" s="191"/>
      <c r="T29" s="191"/>
      <c r="U29" s="71"/>
    </row>
    <row r="30" customFormat="false" ht="12.8" hidden="false" customHeight="false" outlineLevel="0" collapsed="false">
      <c r="A30" s="71"/>
      <c r="B30" s="1" t="n">
        <f aca="false">IF(C30&lt;=Рабочий!AH$1,INDEX(Рабочий!$Z$3:$Z$303,MATCH(C30,Рабочий!$AH$3:$AH$303,0)),0)</f>
        <v>0</v>
      </c>
      <c r="C30" s="1" t="n">
        <f aca="false">C29+1</f>
        <v>24</v>
      </c>
      <c r="D30" s="189" t="str">
        <f aca="false">IF(C30&lt;=Рабочий!AH$1,INDEX(Рабочий!$AA$3:$AA$303,MATCH(C30,Рабочий!$AH$3:$AH$303,0)),"")</f>
        <v/>
      </c>
      <c r="E30" s="190" t="str">
        <f aca="false">IF(D30&lt;&gt;"",INDEX(Рабочий!$AI$3:$AI$303,MATCH(C30,Рабочий!$AH$3:$AH$303,0)),"")</f>
        <v/>
      </c>
      <c r="F30" s="191"/>
      <c r="G30" s="191"/>
      <c r="H30" s="191"/>
      <c r="I30" s="191"/>
      <c r="J30" s="191"/>
      <c r="K30" s="191"/>
      <c r="L30" s="71"/>
      <c r="M30" s="195" t="str">
        <f aca="false">D30</f>
        <v/>
      </c>
      <c r="N30" s="196" t="str">
        <f aca="false">E30</f>
        <v/>
      </c>
      <c r="O30" s="191"/>
      <c r="P30" s="191"/>
      <c r="Q30" s="191"/>
      <c r="R30" s="191"/>
      <c r="S30" s="191"/>
      <c r="T30" s="191"/>
      <c r="U30" s="71"/>
    </row>
    <row r="31" customFormat="false" ht="12.8" hidden="false" customHeight="false" outlineLevel="0" collapsed="false">
      <c r="A31" s="71"/>
      <c r="B31" s="1" t="n">
        <f aca="false">IF(C31&lt;=Рабочий!AH$1,INDEX(Рабочий!$Z$3:$Z$303,MATCH(C31,Рабочий!$AH$3:$AH$303,0)),0)</f>
        <v>0</v>
      </c>
      <c r="C31" s="1" t="n">
        <f aca="false">C30+1</f>
        <v>25</v>
      </c>
      <c r="D31" s="189" t="str">
        <f aca="false">IF(C31&lt;=Рабочий!AH$1,INDEX(Рабочий!$AA$3:$AA$303,MATCH(C31,Рабочий!$AH$3:$AH$303,0)),"")</f>
        <v/>
      </c>
      <c r="E31" s="190" t="str">
        <f aca="false">IF(D31&lt;&gt;"",INDEX(Рабочий!$AI$3:$AI$303,MATCH(C31,Рабочий!$AH$3:$AH$303,0)),"")</f>
        <v/>
      </c>
      <c r="F31" s="191"/>
      <c r="G31" s="191"/>
      <c r="H31" s="191"/>
      <c r="I31" s="191"/>
      <c r="J31" s="191"/>
      <c r="K31" s="191"/>
      <c r="L31" s="71"/>
      <c r="M31" s="195" t="str">
        <f aca="false">D31</f>
        <v/>
      </c>
      <c r="N31" s="196" t="str">
        <f aca="false">E31</f>
        <v/>
      </c>
      <c r="O31" s="191"/>
      <c r="P31" s="191"/>
      <c r="Q31" s="191"/>
      <c r="R31" s="191"/>
      <c r="S31" s="191"/>
      <c r="T31" s="191"/>
      <c r="U31" s="71"/>
    </row>
    <row r="32" customFormat="false" ht="12.8" hidden="false" customHeight="false" outlineLevel="0" collapsed="false">
      <c r="A32" s="71"/>
      <c r="B32" s="1" t="n">
        <f aca="false">IF(C32&lt;=Рабочий!AH$1,INDEX(Рабочий!$Z$3:$Z$303,MATCH(C32,Рабочий!$AH$3:$AH$303,0)),0)</f>
        <v>0</v>
      </c>
      <c r="C32" s="1" t="n">
        <f aca="false">C31+1</f>
        <v>26</v>
      </c>
      <c r="D32" s="189" t="str">
        <f aca="false">IF(C32&lt;=Рабочий!AH$1,INDEX(Рабочий!$AA$3:$AA$303,MATCH(C32,Рабочий!$AH$3:$AH$303,0)),"")</f>
        <v/>
      </c>
      <c r="E32" s="190" t="str">
        <f aca="false">IF(D32&lt;&gt;"",INDEX(Рабочий!$AI$3:$AI$303,MATCH(C32,Рабочий!$AH$3:$AH$303,0)),"")</f>
        <v/>
      </c>
      <c r="F32" s="191"/>
      <c r="G32" s="191"/>
      <c r="H32" s="191"/>
      <c r="I32" s="191"/>
      <c r="J32" s="191"/>
      <c r="K32" s="191"/>
      <c r="L32" s="71"/>
      <c r="M32" s="195" t="str">
        <f aca="false">D32</f>
        <v/>
      </c>
      <c r="N32" s="196" t="str">
        <f aca="false">E32</f>
        <v/>
      </c>
      <c r="O32" s="191"/>
      <c r="P32" s="191"/>
      <c r="Q32" s="191"/>
      <c r="R32" s="191"/>
      <c r="S32" s="191"/>
      <c r="T32" s="191"/>
      <c r="U32" s="71"/>
    </row>
    <row r="33" customFormat="false" ht="12.8" hidden="false" customHeight="false" outlineLevel="0" collapsed="false">
      <c r="A33" s="71"/>
      <c r="B33" s="1" t="n">
        <f aca="false">IF(C33&lt;=Рабочий!AH$1,INDEX(Рабочий!$Z$3:$Z$303,MATCH(C33,Рабочий!$AH$3:$AH$303,0)),0)</f>
        <v>0</v>
      </c>
      <c r="C33" s="1" t="n">
        <f aca="false">C32+1</f>
        <v>27</v>
      </c>
      <c r="D33" s="189" t="str">
        <f aca="false">IF(C33&lt;=Рабочий!AH$1,INDEX(Рабочий!$AA$3:$AA$303,MATCH(C33,Рабочий!$AH$3:$AH$303,0)),"")</f>
        <v/>
      </c>
      <c r="E33" s="190" t="str">
        <f aca="false">IF(D33&lt;&gt;"",INDEX(Рабочий!$AI$3:$AI$303,MATCH(C33,Рабочий!$AH$3:$AH$303,0)),"")</f>
        <v/>
      </c>
      <c r="F33" s="191"/>
      <c r="G33" s="191"/>
      <c r="H33" s="191"/>
      <c r="I33" s="191"/>
      <c r="J33" s="191"/>
      <c r="K33" s="191"/>
      <c r="L33" s="71"/>
      <c r="M33" s="195" t="str">
        <f aca="false">D33</f>
        <v/>
      </c>
      <c r="N33" s="196" t="str">
        <f aca="false">E33</f>
        <v/>
      </c>
      <c r="O33" s="191"/>
      <c r="P33" s="191"/>
      <c r="Q33" s="191"/>
      <c r="R33" s="191"/>
      <c r="S33" s="191"/>
      <c r="T33" s="191"/>
      <c r="U33" s="71"/>
    </row>
    <row r="34" customFormat="false" ht="12.8" hidden="false" customHeight="false" outlineLevel="0" collapsed="false">
      <c r="A34" s="71"/>
      <c r="B34" s="1" t="n">
        <f aca="false">IF(C34&lt;=Рабочий!AH$1,INDEX(Рабочий!$Z$3:$Z$303,MATCH(C34,Рабочий!$AH$3:$AH$303,0)),0)</f>
        <v>0</v>
      </c>
      <c r="C34" s="1" t="n">
        <f aca="false">C33+1</f>
        <v>28</v>
      </c>
      <c r="D34" s="189" t="str">
        <f aca="false">IF(C34&lt;=Рабочий!AH$1,INDEX(Рабочий!$AA$3:$AA$303,MATCH(C34,Рабочий!$AH$3:$AH$303,0)),"")</f>
        <v/>
      </c>
      <c r="E34" s="190" t="str">
        <f aca="false">IF(D34&lt;&gt;"",INDEX(Рабочий!$AI$3:$AI$303,MATCH(C34,Рабочий!$AH$3:$AH$303,0)),"")</f>
        <v/>
      </c>
      <c r="F34" s="191"/>
      <c r="G34" s="191"/>
      <c r="H34" s="191"/>
      <c r="I34" s="191"/>
      <c r="J34" s="191"/>
      <c r="K34" s="191"/>
      <c r="L34" s="71"/>
      <c r="M34" s="195" t="str">
        <f aca="false">D34</f>
        <v/>
      </c>
      <c r="N34" s="196" t="str">
        <f aca="false">E34</f>
        <v/>
      </c>
      <c r="O34" s="191"/>
      <c r="P34" s="191"/>
      <c r="Q34" s="191"/>
      <c r="R34" s="191"/>
      <c r="S34" s="191"/>
      <c r="T34" s="191"/>
      <c r="U34" s="71"/>
    </row>
    <row r="35" customFormat="false" ht="12.8" hidden="false" customHeight="false" outlineLevel="0" collapsed="false">
      <c r="A35" s="71"/>
      <c r="B35" s="1" t="n">
        <f aca="false">IF(C35&lt;=Рабочий!AH$1,INDEX(Рабочий!$Z$3:$Z$303,MATCH(C35,Рабочий!$AH$3:$AH$303,0)),0)</f>
        <v>0</v>
      </c>
      <c r="C35" s="1" t="n">
        <f aca="false">C34+1</f>
        <v>29</v>
      </c>
      <c r="D35" s="189" t="str">
        <f aca="false">IF(C35&lt;=Рабочий!AH$1,INDEX(Рабочий!$AA$3:$AA$303,MATCH(C35,Рабочий!$AH$3:$AH$303,0)),"")</f>
        <v/>
      </c>
      <c r="E35" s="190" t="str">
        <f aca="false">IF(D35&lt;&gt;"",INDEX(Рабочий!$AI$3:$AI$303,MATCH(C35,Рабочий!$AH$3:$AH$303,0)),"")</f>
        <v/>
      </c>
      <c r="F35" s="191"/>
      <c r="G35" s="191"/>
      <c r="H35" s="191"/>
      <c r="I35" s="191"/>
      <c r="J35" s="191"/>
      <c r="K35" s="191"/>
      <c r="L35" s="71"/>
      <c r="M35" s="195" t="str">
        <f aca="false">D35</f>
        <v/>
      </c>
      <c r="N35" s="196" t="str">
        <f aca="false">E35</f>
        <v/>
      </c>
      <c r="O35" s="191"/>
      <c r="P35" s="191"/>
      <c r="Q35" s="191"/>
      <c r="R35" s="191"/>
      <c r="S35" s="191"/>
      <c r="T35" s="191"/>
      <c r="U35" s="71"/>
    </row>
    <row r="36" customFormat="false" ht="12.8" hidden="false" customHeight="false" outlineLevel="0" collapsed="false">
      <c r="A36" s="71"/>
      <c r="B36" s="1" t="n">
        <f aca="false">IF(C36&lt;=Рабочий!AH$1,INDEX(Рабочий!$Z$3:$Z$303,MATCH(C36,Рабочий!$AH$3:$AH$303,0)),0)</f>
        <v>0</v>
      </c>
      <c r="C36" s="1" t="n">
        <f aca="false">C35+1</f>
        <v>30</v>
      </c>
      <c r="D36" s="189" t="str">
        <f aca="false">IF(C36&lt;=Рабочий!AH$1,INDEX(Рабочий!$AA$3:$AA$303,MATCH(C36,Рабочий!$AH$3:$AH$303,0)),"")</f>
        <v/>
      </c>
      <c r="E36" s="190" t="str">
        <f aca="false">IF(D36&lt;&gt;"",INDEX(Рабочий!$AI$3:$AI$303,MATCH(C36,Рабочий!$AH$3:$AH$303,0)),"")</f>
        <v/>
      </c>
      <c r="F36" s="191"/>
      <c r="G36" s="191"/>
      <c r="H36" s="191"/>
      <c r="I36" s="191"/>
      <c r="J36" s="191"/>
      <c r="K36" s="191"/>
      <c r="L36" s="71"/>
      <c r="M36" s="195" t="str">
        <f aca="false">D36</f>
        <v/>
      </c>
      <c r="N36" s="196" t="str">
        <f aca="false">E36</f>
        <v/>
      </c>
      <c r="O36" s="191"/>
      <c r="P36" s="191"/>
      <c r="Q36" s="191"/>
      <c r="R36" s="191"/>
      <c r="S36" s="191"/>
      <c r="T36" s="191"/>
      <c r="U36" s="71"/>
    </row>
    <row r="37" customFormat="false" ht="12.8" hidden="false" customHeight="false" outlineLevel="0" collapsed="false">
      <c r="A37" s="71"/>
      <c r="B37" s="1" t="n">
        <f aca="false">IF(C37&lt;=Рабочий!AH$1,INDEX(Рабочий!$Z$3:$Z$303,MATCH(C37,Рабочий!$AH$3:$AH$303,0)),0)</f>
        <v>0</v>
      </c>
      <c r="C37" s="1" t="n">
        <f aca="false">C36+1</f>
        <v>31</v>
      </c>
      <c r="D37" s="189" t="str">
        <f aca="false">IF(C37&lt;=Рабочий!AH$1,INDEX(Рабочий!$AA$3:$AA$303,MATCH(C37,Рабочий!$AH$3:$AH$303,0)),"")</f>
        <v/>
      </c>
      <c r="E37" s="190" t="str">
        <f aca="false">IF(D37&lt;&gt;"",INDEX(Рабочий!$AI$3:$AI$303,MATCH(C37,Рабочий!$AH$3:$AH$303,0)),"")</f>
        <v/>
      </c>
      <c r="F37" s="191"/>
      <c r="G37" s="191"/>
      <c r="H37" s="191"/>
      <c r="I37" s="191"/>
      <c r="J37" s="191"/>
      <c r="K37" s="191"/>
      <c r="L37" s="71"/>
      <c r="M37" s="195" t="str">
        <f aca="false">D37</f>
        <v/>
      </c>
      <c r="N37" s="196" t="str">
        <f aca="false">E37</f>
        <v/>
      </c>
      <c r="O37" s="191"/>
      <c r="P37" s="191"/>
      <c r="Q37" s="191"/>
      <c r="R37" s="191"/>
      <c r="S37" s="191"/>
      <c r="T37" s="191"/>
      <c r="U37" s="71"/>
    </row>
    <row r="38" customFormat="false" ht="12.8" hidden="false" customHeight="false" outlineLevel="0" collapsed="false">
      <c r="A38" s="71"/>
      <c r="B38" s="1" t="n">
        <f aca="false">IF(C38&lt;=Рабочий!AH$1,INDEX(Рабочий!$Z$3:$Z$303,MATCH(C38,Рабочий!$AH$3:$AH$303,0)),0)</f>
        <v>0</v>
      </c>
      <c r="C38" s="1" t="n">
        <f aca="false">C37+1</f>
        <v>32</v>
      </c>
      <c r="D38" s="189" t="str">
        <f aca="false">IF(C38&lt;=Рабочий!AH$1,INDEX(Рабочий!$AA$3:$AA$303,MATCH(C38,Рабочий!$AH$3:$AH$303,0)),"")</f>
        <v/>
      </c>
      <c r="E38" s="190" t="str">
        <f aca="false">IF(D38&lt;&gt;"",INDEX(Рабочий!$AI$3:$AI$303,MATCH(C38,Рабочий!$AH$3:$AH$303,0)),"")</f>
        <v/>
      </c>
      <c r="F38" s="191"/>
      <c r="G38" s="191"/>
      <c r="H38" s="191"/>
      <c r="I38" s="191"/>
      <c r="J38" s="191"/>
      <c r="K38" s="191"/>
      <c r="L38" s="71"/>
      <c r="M38" s="195" t="str">
        <f aca="false">D38</f>
        <v/>
      </c>
      <c r="N38" s="196" t="str">
        <f aca="false">E38</f>
        <v/>
      </c>
      <c r="O38" s="191"/>
      <c r="P38" s="191"/>
      <c r="Q38" s="191"/>
      <c r="R38" s="191"/>
      <c r="S38" s="191"/>
      <c r="T38" s="191"/>
      <c r="U38" s="71"/>
    </row>
    <row r="39" customFormat="false" ht="12.8" hidden="false" customHeight="false" outlineLevel="0" collapsed="false">
      <c r="A39" s="71"/>
      <c r="B39" s="1" t="n">
        <f aca="false">IF(C39&lt;=Рабочий!AH$1,INDEX(Рабочий!$Z$3:$Z$303,MATCH(C39,Рабочий!$AH$3:$AH$303,0)),0)</f>
        <v>0</v>
      </c>
      <c r="C39" s="1" t="n">
        <f aca="false">C38+1</f>
        <v>33</v>
      </c>
      <c r="D39" s="189" t="str">
        <f aca="false">IF(C39&lt;=Рабочий!AH$1,INDEX(Рабочий!$AA$3:$AA$303,MATCH(C39,Рабочий!$AH$3:$AH$303,0)),"")</f>
        <v/>
      </c>
      <c r="E39" s="190" t="str">
        <f aca="false">IF(D39&lt;&gt;"",INDEX(Рабочий!$AI$3:$AI$303,MATCH(C39,Рабочий!$AH$3:$AH$303,0)),"")</f>
        <v/>
      </c>
      <c r="F39" s="191"/>
      <c r="G39" s="191"/>
      <c r="H39" s="191"/>
      <c r="I39" s="191"/>
      <c r="J39" s="191"/>
      <c r="K39" s="191"/>
      <c r="L39" s="71"/>
      <c r="M39" s="195" t="str">
        <f aca="false">D39</f>
        <v/>
      </c>
      <c r="N39" s="196" t="str">
        <f aca="false">E39</f>
        <v/>
      </c>
      <c r="O39" s="191"/>
      <c r="P39" s="191"/>
      <c r="Q39" s="191"/>
      <c r="R39" s="191"/>
      <c r="S39" s="191"/>
      <c r="T39" s="191"/>
      <c r="U39" s="71"/>
    </row>
    <row r="40" customFormat="false" ht="12.8" hidden="false" customHeight="false" outlineLevel="0" collapsed="false">
      <c r="A40" s="71"/>
      <c r="B40" s="1" t="n">
        <f aca="false">IF(C40&lt;=Рабочий!AH$1,INDEX(Рабочий!$Z$3:$Z$303,MATCH(C40,Рабочий!$AH$3:$AH$303,0)),0)</f>
        <v>0</v>
      </c>
      <c r="C40" s="1" t="n">
        <f aca="false">C39+1</f>
        <v>34</v>
      </c>
      <c r="D40" s="189" t="str">
        <f aca="false">IF(C40&lt;=Рабочий!AH$1,INDEX(Рабочий!$AA$3:$AA$303,MATCH(C40,Рабочий!$AH$3:$AH$303,0)),"")</f>
        <v/>
      </c>
      <c r="E40" s="190" t="str">
        <f aca="false">IF(D40&lt;&gt;"",INDEX(Рабочий!$AI$3:$AI$303,MATCH(C40,Рабочий!$AH$3:$AH$303,0)),"")</f>
        <v/>
      </c>
      <c r="F40" s="191"/>
      <c r="G40" s="191"/>
      <c r="H40" s="191"/>
      <c r="I40" s="191"/>
      <c r="J40" s="191"/>
      <c r="K40" s="191"/>
      <c r="L40" s="71"/>
      <c r="M40" s="195" t="str">
        <f aca="false">D40</f>
        <v/>
      </c>
      <c r="N40" s="196" t="str">
        <f aca="false">E40</f>
        <v/>
      </c>
      <c r="O40" s="191"/>
      <c r="P40" s="191"/>
      <c r="Q40" s="191"/>
      <c r="R40" s="191"/>
      <c r="S40" s="191"/>
      <c r="T40" s="191"/>
      <c r="U40" s="71"/>
    </row>
    <row r="41" customFormat="false" ht="12.8" hidden="false" customHeight="false" outlineLevel="0" collapsed="false">
      <c r="A41" s="71"/>
      <c r="B41" s="1" t="n">
        <f aca="false">IF(C41&lt;=Рабочий!AH$1,INDEX(Рабочий!$Z$3:$Z$303,MATCH(C41,Рабочий!$AH$3:$AH$303,0)),0)</f>
        <v>0</v>
      </c>
      <c r="C41" s="1" t="n">
        <f aca="false">C40+1</f>
        <v>35</v>
      </c>
      <c r="D41" s="189" t="str">
        <f aca="false">IF(C41&lt;=Рабочий!AH$1,INDEX(Рабочий!$AA$3:$AA$303,MATCH(C41,Рабочий!$AH$3:$AH$303,0)),"")</f>
        <v/>
      </c>
      <c r="E41" s="190" t="str">
        <f aca="false">IF(D41&lt;&gt;"",INDEX(Рабочий!$AI$3:$AI$303,MATCH(C41,Рабочий!$AH$3:$AH$303,0)),"")</f>
        <v/>
      </c>
      <c r="F41" s="191"/>
      <c r="G41" s="191"/>
      <c r="H41" s="191"/>
      <c r="I41" s="191"/>
      <c r="J41" s="191"/>
      <c r="K41" s="191"/>
      <c r="L41" s="71"/>
      <c r="M41" s="195" t="str">
        <f aca="false">D41</f>
        <v/>
      </c>
      <c r="N41" s="196" t="str">
        <f aca="false">E41</f>
        <v/>
      </c>
      <c r="O41" s="191"/>
      <c r="P41" s="191"/>
      <c r="Q41" s="191"/>
      <c r="R41" s="191"/>
      <c r="S41" s="191"/>
      <c r="T41" s="191"/>
      <c r="U41" s="71"/>
    </row>
    <row r="42" customFormat="false" ht="12.8" hidden="false" customHeight="false" outlineLevel="0" collapsed="false">
      <c r="A42" s="71"/>
      <c r="B42" s="1" t="n">
        <f aca="false">IF(C42&lt;=Рабочий!AH$1,INDEX(Рабочий!$Z$3:$Z$303,MATCH(C42,Рабочий!$AH$3:$AH$303,0)),0)</f>
        <v>0</v>
      </c>
      <c r="C42" s="1" t="n">
        <f aca="false">C41+1</f>
        <v>36</v>
      </c>
      <c r="D42" s="189" t="str">
        <f aca="false">IF(C42&lt;=Рабочий!AH$1,INDEX(Рабочий!$AA$3:$AA$303,MATCH(C42,Рабочий!$AH$3:$AH$303,0)),"")</f>
        <v/>
      </c>
      <c r="E42" s="190" t="str">
        <f aca="false">IF(D42&lt;&gt;"",INDEX(Рабочий!$AI$3:$AI$303,MATCH(C42,Рабочий!$AH$3:$AH$303,0)),"")</f>
        <v/>
      </c>
      <c r="F42" s="191"/>
      <c r="G42" s="191"/>
      <c r="H42" s="191"/>
      <c r="I42" s="191"/>
      <c r="J42" s="191"/>
      <c r="K42" s="191"/>
      <c r="L42" s="71"/>
      <c r="M42" s="195" t="str">
        <f aca="false">D42</f>
        <v/>
      </c>
      <c r="N42" s="196" t="str">
        <f aca="false">E42</f>
        <v/>
      </c>
      <c r="O42" s="191"/>
      <c r="P42" s="191"/>
      <c r="Q42" s="191"/>
      <c r="R42" s="191"/>
      <c r="S42" s="191"/>
      <c r="T42" s="191"/>
      <c r="U42" s="71"/>
    </row>
    <row r="43" customFormat="false" ht="12.8" hidden="false" customHeight="false" outlineLevel="0" collapsed="false">
      <c r="A43" s="71"/>
      <c r="B43" s="1" t="n">
        <f aca="false">IF(C43&lt;=Рабочий!AH$1,INDEX(Рабочий!$Z$3:$Z$303,MATCH(C43,Рабочий!$AH$3:$AH$303,0)),0)</f>
        <v>0</v>
      </c>
      <c r="C43" s="1" t="n">
        <f aca="false">C42+1</f>
        <v>37</v>
      </c>
      <c r="D43" s="189" t="str">
        <f aca="false">IF(C43&lt;=Рабочий!AH$1,INDEX(Рабочий!$AA$3:$AA$303,MATCH(C43,Рабочий!$AH$3:$AH$303,0)),"")</f>
        <v/>
      </c>
      <c r="E43" s="190" t="str">
        <f aca="false">IF(D43&lt;&gt;"",INDEX(Рабочий!$AI$3:$AI$303,MATCH(C43,Рабочий!$AH$3:$AH$303,0)),"")</f>
        <v/>
      </c>
      <c r="F43" s="191"/>
      <c r="G43" s="191"/>
      <c r="H43" s="191"/>
      <c r="I43" s="191"/>
      <c r="J43" s="191"/>
      <c r="K43" s="191"/>
      <c r="L43" s="71"/>
      <c r="M43" s="195" t="str">
        <f aca="false">D43</f>
        <v/>
      </c>
      <c r="N43" s="196" t="str">
        <f aca="false">E43</f>
        <v/>
      </c>
      <c r="O43" s="191"/>
      <c r="P43" s="191"/>
      <c r="Q43" s="191"/>
      <c r="R43" s="191"/>
      <c r="S43" s="191"/>
      <c r="T43" s="191"/>
      <c r="U43" s="71"/>
    </row>
    <row r="44" customFormat="false" ht="12.8" hidden="false" customHeight="false" outlineLevel="0" collapsed="false">
      <c r="A44" s="71"/>
      <c r="B44" s="1" t="n">
        <f aca="false">IF(C44&lt;=Рабочий!AH$1,INDEX(Рабочий!$Z$3:$Z$303,MATCH(C44,Рабочий!$AH$3:$AH$303,0)),0)</f>
        <v>0</v>
      </c>
      <c r="C44" s="1" t="n">
        <f aca="false">C43+1</f>
        <v>38</v>
      </c>
      <c r="D44" s="189" t="str">
        <f aca="false">IF(C44&lt;=Рабочий!AH$1,INDEX(Рабочий!$AA$3:$AA$303,MATCH(C44,Рабочий!$AH$3:$AH$303,0)),"")</f>
        <v/>
      </c>
      <c r="E44" s="190" t="str">
        <f aca="false">IF(D44&lt;&gt;"",INDEX(Рабочий!$AI$3:$AI$303,MATCH(C44,Рабочий!$AH$3:$AH$303,0)),"")</f>
        <v/>
      </c>
      <c r="F44" s="191"/>
      <c r="G44" s="191"/>
      <c r="H44" s="191"/>
      <c r="I44" s="191"/>
      <c r="J44" s="191"/>
      <c r="K44" s="191"/>
      <c r="L44" s="71"/>
      <c r="M44" s="195" t="str">
        <f aca="false">D44</f>
        <v/>
      </c>
      <c r="N44" s="196" t="str">
        <f aca="false">E44</f>
        <v/>
      </c>
      <c r="O44" s="191"/>
      <c r="P44" s="191"/>
      <c r="Q44" s="191"/>
      <c r="R44" s="191"/>
      <c r="S44" s="191"/>
      <c r="T44" s="191"/>
      <c r="U44" s="71"/>
    </row>
    <row r="45" customFormat="false" ht="12.8" hidden="false" customHeight="false" outlineLevel="0" collapsed="false">
      <c r="A45" s="71"/>
      <c r="B45" s="1" t="n">
        <f aca="false">IF(C45&lt;=Рабочий!AH$1,INDEX(Рабочий!$Z$3:$Z$303,MATCH(C45,Рабочий!$AH$3:$AH$303,0)),0)</f>
        <v>0</v>
      </c>
      <c r="C45" s="1" t="n">
        <f aca="false">C44+1</f>
        <v>39</v>
      </c>
      <c r="D45" s="189" t="str">
        <f aca="false">IF(C45&lt;=Рабочий!AH$1,INDEX(Рабочий!$AA$3:$AA$303,MATCH(C45,Рабочий!$AH$3:$AH$303,0)),"")</f>
        <v/>
      </c>
      <c r="E45" s="190" t="str">
        <f aca="false">IF(D45&lt;&gt;"",INDEX(Рабочий!$AI$3:$AI$303,MATCH(C45,Рабочий!$AH$3:$AH$303,0)),"")</f>
        <v/>
      </c>
      <c r="F45" s="191"/>
      <c r="G45" s="191"/>
      <c r="H45" s="191"/>
      <c r="I45" s="191"/>
      <c r="J45" s="191"/>
      <c r="K45" s="191"/>
      <c r="L45" s="71"/>
      <c r="M45" s="195" t="str">
        <f aca="false">D45</f>
        <v/>
      </c>
      <c r="N45" s="196" t="str">
        <f aca="false">E45</f>
        <v/>
      </c>
      <c r="O45" s="191"/>
      <c r="P45" s="191"/>
      <c r="Q45" s="191"/>
      <c r="R45" s="191"/>
      <c r="S45" s="191"/>
      <c r="T45" s="191"/>
      <c r="U45" s="71"/>
    </row>
    <row r="46" customFormat="false" ht="12.8" hidden="false" customHeight="false" outlineLevel="0" collapsed="false">
      <c r="A46" s="71"/>
      <c r="B46" s="1" t="n">
        <f aca="false">IF(C46&lt;=Рабочий!AH$1,INDEX(Рабочий!$Z$3:$Z$303,MATCH(C46,Рабочий!$AH$3:$AH$303,0)),0)</f>
        <v>0</v>
      </c>
      <c r="C46" s="1" t="n">
        <f aca="false">C45+1</f>
        <v>40</v>
      </c>
      <c r="D46" s="189" t="str">
        <f aca="false">IF(C46&lt;=Рабочий!AH$1,INDEX(Рабочий!$AA$3:$AA$303,MATCH(C46,Рабочий!$AH$3:$AH$303,0)),"")</f>
        <v/>
      </c>
      <c r="E46" s="190" t="str">
        <f aca="false">IF(D46&lt;&gt;"",INDEX(Рабочий!$AI$3:$AI$303,MATCH(C46,Рабочий!$AH$3:$AH$303,0)),"")</f>
        <v/>
      </c>
      <c r="F46" s="191"/>
      <c r="G46" s="191"/>
      <c r="H46" s="191"/>
      <c r="I46" s="191"/>
      <c r="J46" s="191"/>
      <c r="K46" s="191"/>
      <c r="L46" s="71"/>
      <c r="M46" s="195" t="str">
        <f aca="false">D46</f>
        <v/>
      </c>
      <c r="N46" s="196" t="str">
        <f aca="false">E46</f>
        <v/>
      </c>
      <c r="O46" s="191"/>
      <c r="P46" s="191"/>
      <c r="Q46" s="191"/>
      <c r="R46" s="191"/>
      <c r="S46" s="191"/>
      <c r="T46" s="191"/>
      <c r="U46" s="71"/>
    </row>
    <row r="47" customFormat="false" ht="12.8" hidden="false" customHeight="false" outlineLevel="0" collapsed="false">
      <c r="A47" s="71"/>
      <c r="B47" s="1" t="n">
        <f aca="false">IF(C47&lt;=Рабочий!AH$1,INDEX(Рабочий!$Z$3:$Z$303,MATCH(C47,Рабочий!$AH$3:$AH$303,0)),0)</f>
        <v>0</v>
      </c>
      <c r="C47" s="1" t="n">
        <f aca="false">C46+1</f>
        <v>41</v>
      </c>
      <c r="D47" s="189" t="str">
        <f aca="false">IF(C47&lt;=Рабочий!AH$1,INDEX(Рабочий!$AA$3:$AA$303,MATCH(C47,Рабочий!$AH$3:$AH$303,0)),"")</f>
        <v/>
      </c>
      <c r="E47" s="190" t="str">
        <f aca="false">IF(D47&lt;&gt;"",INDEX(Рабочий!$AI$3:$AI$303,MATCH(C47,Рабочий!$AH$3:$AH$303,0)),"")</f>
        <v/>
      </c>
      <c r="F47" s="191"/>
      <c r="G47" s="191"/>
      <c r="H47" s="191"/>
      <c r="I47" s="191"/>
      <c r="J47" s="191"/>
      <c r="K47" s="191"/>
      <c r="L47" s="71"/>
      <c r="M47" s="195" t="str">
        <f aca="false">D47</f>
        <v/>
      </c>
      <c r="N47" s="196" t="str">
        <f aca="false">E47</f>
        <v/>
      </c>
      <c r="O47" s="191"/>
      <c r="P47" s="191"/>
      <c r="Q47" s="191"/>
      <c r="R47" s="191"/>
      <c r="S47" s="191"/>
      <c r="T47" s="191"/>
      <c r="U47" s="71"/>
    </row>
    <row r="48" customFormat="false" ht="12.8" hidden="false" customHeight="false" outlineLevel="0" collapsed="false">
      <c r="A48" s="71"/>
      <c r="B48" s="1" t="n">
        <f aca="false">IF(C48&lt;=Рабочий!AH$1,INDEX(Рабочий!$Z$3:$Z$303,MATCH(C48,Рабочий!$AH$3:$AH$303,0)),0)</f>
        <v>0</v>
      </c>
      <c r="C48" s="1" t="n">
        <f aca="false">C47+1</f>
        <v>42</v>
      </c>
      <c r="D48" s="189" t="str">
        <f aca="false">IF(C48&lt;=Рабочий!AH$1,INDEX(Рабочий!$AA$3:$AA$303,MATCH(C48,Рабочий!$AH$3:$AH$303,0)),"")</f>
        <v/>
      </c>
      <c r="E48" s="190" t="str">
        <f aca="false">IF(D48&lt;&gt;"",INDEX(Рабочий!$AI$3:$AI$303,MATCH(C48,Рабочий!$AH$3:$AH$303,0)),"")</f>
        <v/>
      </c>
      <c r="F48" s="191"/>
      <c r="G48" s="191"/>
      <c r="H48" s="191"/>
      <c r="I48" s="191"/>
      <c r="J48" s="191"/>
      <c r="K48" s="191"/>
      <c r="L48" s="71"/>
      <c r="M48" s="195" t="str">
        <f aca="false">D48</f>
        <v/>
      </c>
      <c r="N48" s="196" t="str">
        <f aca="false">E48</f>
        <v/>
      </c>
      <c r="O48" s="191"/>
      <c r="P48" s="191"/>
      <c r="Q48" s="191"/>
      <c r="R48" s="191"/>
      <c r="S48" s="191"/>
      <c r="T48" s="191"/>
      <c r="U48" s="71"/>
    </row>
    <row r="49" customFormat="false" ht="12.8" hidden="false" customHeight="false" outlineLevel="0" collapsed="false">
      <c r="A49" s="71"/>
      <c r="B49" s="1" t="n">
        <f aca="false">IF(C49&lt;=Рабочий!AH$1,INDEX(Рабочий!$Z$3:$Z$303,MATCH(C49,Рабочий!$AH$3:$AH$303,0)),0)</f>
        <v>0</v>
      </c>
      <c r="C49" s="1" t="n">
        <f aca="false">C48+1</f>
        <v>43</v>
      </c>
      <c r="D49" s="189" t="str">
        <f aca="false">IF(C49&lt;=Рабочий!AH$1,INDEX(Рабочий!$AA$3:$AA$303,MATCH(C49,Рабочий!$AH$3:$AH$303,0)),"")</f>
        <v/>
      </c>
      <c r="E49" s="190" t="str">
        <f aca="false">IF(D49&lt;&gt;"",INDEX(Рабочий!$AI$3:$AI$303,MATCH(C49,Рабочий!$AH$3:$AH$303,0)),"")</f>
        <v/>
      </c>
      <c r="F49" s="191"/>
      <c r="G49" s="191"/>
      <c r="H49" s="191"/>
      <c r="I49" s="191"/>
      <c r="J49" s="191"/>
      <c r="K49" s="191"/>
      <c r="L49" s="71"/>
      <c r="M49" s="195" t="str">
        <f aca="false">D49</f>
        <v/>
      </c>
      <c r="N49" s="196" t="str">
        <f aca="false">E49</f>
        <v/>
      </c>
      <c r="O49" s="191"/>
      <c r="P49" s="191"/>
      <c r="Q49" s="191"/>
      <c r="R49" s="191"/>
      <c r="S49" s="191"/>
      <c r="T49" s="191"/>
      <c r="U49" s="71"/>
    </row>
    <row r="50" customFormat="false" ht="12.8" hidden="false" customHeight="false" outlineLevel="0" collapsed="false">
      <c r="A50" s="71"/>
      <c r="B50" s="1" t="n">
        <f aca="false">IF(C50&lt;=Рабочий!AH$1,INDEX(Рабочий!$Z$3:$Z$303,MATCH(C50,Рабочий!$AH$3:$AH$303,0)),0)</f>
        <v>0</v>
      </c>
      <c r="C50" s="1" t="n">
        <f aca="false">C49+1</f>
        <v>44</v>
      </c>
      <c r="D50" s="189" t="str">
        <f aca="false">IF(C50&lt;=Рабочий!AH$1,INDEX(Рабочий!$AA$3:$AA$303,MATCH(C50,Рабочий!$AH$3:$AH$303,0)),"")</f>
        <v/>
      </c>
      <c r="E50" s="190" t="str">
        <f aca="false">IF(D50&lt;&gt;"",INDEX(Рабочий!$AI$3:$AI$303,MATCH(C50,Рабочий!$AH$3:$AH$303,0)),"")</f>
        <v/>
      </c>
      <c r="F50" s="191"/>
      <c r="G50" s="191"/>
      <c r="H50" s="191"/>
      <c r="I50" s="191"/>
      <c r="J50" s="191"/>
      <c r="K50" s="191"/>
      <c r="L50" s="71"/>
      <c r="M50" s="195" t="str">
        <f aca="false">D50</f>
        <v/>
      </c>
      <c r="N50" s="196" t="str">
        <f aca="false">E50</f>
        <v/>
      </c>
      <c r="O50" s="191"/>
      <c r="P50" s="191"/>
      <c r="Q50" s="191"/>
      <c r="R50" s="191"/>
      <c r="S50" s="191"/>
      <c r="T50" s="191"/>
      <c r="U50" s="71"/>
    </row>
    <row r="51" customFormat="false" ht="12.8" hidden="false" customHeight="false" outlineLevel="0" collapsed="false">
      <c r="A51" s="71"/>
      <c r="B51" s="1" t="n">
        <f aca="false">IF(C51&lt;=Рабочий!AH$1,INDEX(Рабочий!$Z$3:$Z$303,MATCH(C51,Рабочий!$AH$3:$AH$303,0)),0)</f>
        <v>0</v>
      </c>
      <c r="C51" s="1" t="n">
        <f aca="false">C50+1</f>
        <v>45</v>
      </c>
      <c r="D51" s="189" t="str">
        <f aca="false">IF(C51&lt;=Рабочий!AH$1,INDEX(Рабочий!$AA$3:$AA$303,MATCH(C51,Рабочий!$AH$3:$AH$303,0)),"")</f>
        <v/>
      </c>
      <c r="E51" s="190" t="str">
        <f aca="false">IF(D51&lt;&gt;"",INDEX(Рабочий!$AI$3:$AI$303,MATCH(C51,Рабочий!$AH$3:$AH$303,0)),"")</f>
        <v/>
      </c>
      <c r="F51" s="191"/>
      <c r="G51" s="191"/>
      <c r="H51" s="191"/>
      <c r="I51" s="191"/>
      <c r="J51" s="191"/>
      <c r="K51" s="191"/>
      <c r="L51" s="71"/>
      <c r="M51" s="195" t="str">
        <f aca="false">D51</f>
        <v/>
      </c>
      <c r="N51" s="196" t="str">
        <f aca="false">E51</f>
        <v/>
      </c>
      <c r="O51" s="191"/>
      <c r="P51" s="191"/>
      <c r="Q51" s="191"/>
      <c r="R51" s="191"/>
      <c r="S51" s="191"/>
      <c r="T51" s="191"/>
      <c r="U51" s="71"/>
    </row>
    <row r="52" customFormat="false" ht="12.8" hidden="false" customHeight="false" outlineLevel="0" collapsed="false">
      <c r="A52" s="71"/>
      <c r="B52" s="1" t="n">
        <f aca="false">IF(C52&lt;=Рабочий!AH$1,INDEX(Рабочий!$Z$3:$Z$303,MATCH(C52,Рабочий!$AH$3:$AH$303,0)),0)</f>
        <v>0</v>
      </c>
      <c r="C52" s="1" t="n">
        <f aca="false">C51+1</f>
        <v>46</v>
      </c>
      <c r="D52" s="189" t="str">
        <f aca="false">IF(C52&lt;=Рабочий!AH$1,INDEX(Рабочий!$AA$3:$AA$303,MATCH(C52,Рабочий!$AH$3:$AH$303,0)),"")</f>
        <v/>
      </c>
      <c r="E52" s="190" t="str">
        <f aca="false">IF(D52&lt;&gt;"",INDEX(Рабочий!$AI$3:$AI$303,MATCH(C52,Рабочий!$AH$3:$AH$303,0)),"")</f>
        <v/>
      </c>
      <c r="F52" s="191"/>
      <c r="G52" s="191"/>
      <c r="H52" s="191"/>
      <c r="I52" s="191"/>
      <c r="J52" s="191"/>
      <c r="K52" s="191"/>
      <c r="L52" s="71"/>
      <c r="M52" s="195" t="str">
        <f aca="false">D52</f>
        <v/>
      </c>
      <c r="N52" s="196" t="str">
        <f aca="false">E52</f>
        <v/>
      </c>
      <c r="O52" s="191"/>
      <c r="P52" s="191"/>
      <c r="Q52" s="191"/>
      <c r="R52" s="191"/>
      <c r="S52" s="191"/>
      <c r="T52" s="191"/>
      <c r="U52" s="71"/>
    </row>
    <row r="53" customFormat="false" ht="12.8" hidden="false" customHeight="false" outlineLevel="0" collapsed="false">
      <c r="A53" s="71"/>
      <c r="B53" s="1" t="n">
        <f aca="false">IF(C53&lt;=Рабочий!AH$1,INDEX(Рабочий!$Z$3:$Z$303,MATCH(C53,Рабочий!$AH$3:$AH$303,0)),0)</f>
        <v>0</v>
      </c>
      <c r="C53" s="1" t="n">
        <f aca="false">C52+1</f>
        <v>47</v>
      </c>
      <c r="D53" s="189" t="str">
        <f aca="false">IF(C53&lt;=Рабочий!AH$1,INDEX(Рабочий!$AA$3:$AA$303,MATCH(C53,Рабочий!$AH$3:$AH$303,0)),"")</f>
        <v/>
      </c>
      <c r="E53" s="190" t="str">
        <f aca="false">IF(D53&lt;&gt;"",INDEX(Рабочий!$AI$3:$AI$303,MATCH(C53,Рабочий!$AH$3:$AH$303,0)),"")</f>
        <v/>
      </c>
      <c r="F53" s="191"/>
      <c r="G53" s="191"/>
      <c r="H53" s="191"/>
      <c r="I53" s="191"/>
      <c r="J53" s="191"/>
      <c r="K53" s="191"/>
      <c r="L53" s="71"/>
      <c r="M53" s="195" t="str">
        <f aca="false">D53</f>
        <v/>
      </c>
      <c r="N53" s="196" t="str">
        <f aca="false">E53</f>
        <v/>
      </c>
      <c r="O53" s="191"/>
      <c r="P53" s="191"/>
      <c r="Q53" s="191"/>
      <c r="R53" s="191"/>
      <c r="S53" s="191"/>
      <c r="T53" s="191"/>
      <c r="U53" s="71"/>
    </row>
    <row r="54" customFormat="false" ht="12.8" hidden="false" customHeight="false" outlineLevel="0" collapsed="false">
      <c r="A54" s="71"/>
      <c r="B54" s="1" t="n">
        <f aca="false">IF(C54&lt;=Рабочий!AH$1,INDEX(Рабочий!$Z$3:$Z$303,MATCH(C54,Рабочий!$AH$3:$AH$303,0)),0)</f>
        <v>0</v>
      </c>
      <c r="C54" s="1" t="n">
        <f aca="false">C53+1</f>
        <v>48</v>
      </c>
      <c r="D54" s="189" t="str">
        <f aca="false">IF(C54&lt;=Рабочий!AH$1,INDEX(Рабочий!$AA$3:$AA$303,MATCH(C54,Рабочий!$AH$3:$AH$303,0)),"")</f>
        <v/>
      </c>
      <c r="E54" s="190" t="str">
        <f aca="false">IF(D54&lt;&gt;"",INDEX(Рабочий!$AI$3:$AI$303,MATCH(C54,Рабочий!$AH$3:$AH$303,0)),"")</f>
        <v/>
      </c>
      <c r="F54" s="191"/>
      <c r="G54" s="191"/>
      <c r="H54" s="191"/>
      <c r="I54" s="191"/>
      <c r="J54" s="191"/>
      <c r="K54" s="191"/>
      <c r="L54" s="71"/>
      <c r="M54" s="195" t="str">
        <f aca="false">D54</f>
        <v/>
      </c>
      <c r="N54" s="196" t="str">
        <f aca="false">E54</f>
        <v/>
      </c>
      <c r="O54" s="191"/>
      <c r="P54" s="191"/>
      <c r="Q54" s="191"/>
      <c r="R54" s="191"/>
      <c r="S54" s="191"/>
      <c r="T54" s="191"/>
      <c r="U54" s="71"/>
    </row>
    <row r="55" customFormat="false" ht="12.8" hidden="false" customHeight="false" outlineLevel="0" collapsed="false">
      <c r="A55" s="71"/>
      <c r="B55" s="1" t="n">
        <f aca="false">IF(C55&lt;=Рабочий!AH$1,INDEX(Рабочий!$Z$3:$Z$303,MATCH(C55,Рабочий!$AH$3:$AH$303,0)),0)</f>
        <v>0</v>
      </c>
      <c r="C55" s="1" t="n">
        <f aca="false">C54+1</f>
        <v>49</v>
      </c>
      <c r="D55" s="189" t="str">
        <f aca="false">IF(C55&lt;=Рабочий!AH$1,INDEX(Рабочий!$AA$3:$AA$303,MATCH(C55,Рабочий!$AH$3:$AH$303,0)),"")</f>
        <v/>
      </c>
      <c r="E55" s="190" t="str">
        <f aca="false">IF(D55&lt;&gt;"",INDEX(Рабочий!$AI$3:$AI$303,MATCH(C55,Рабочий!$AH$3:$AH$303,0)),"")</f>
        <v/>
      </c>
      <c r="F55" s="191"/>
      <c r="G55" s="191"/>
      <c r="H55" s="191"/>
      <c r="I55" s="191"/>
      <c r="J55" s="191"/>
      <c r="K55" s="191"/>
      <c r="L55" s="71"/>
      <c r="M55" s="195" t="str">
        <f aca="false">D55</f>
        <v/>
      </c>
      <c r="N55" s="196" t="str">
        <f aca="false">E55</f>
        <v/>
      </c>
      <c r="O55" s="191"/>
      <c r="P55" s="191"/>
      <c r="Q55" s="191"/>
      <c r="R55" s="191"/>
      <c r="S55" s="191"/>
      <c r="T55" s="191"/>
      <c r="U55" s="71"/>
    </row>
    <row r="56" customFormat="false" ht="12.8" hidden="false" customHeight="false" outlineLevel="0" collapsed="false">
      <c r="A56" s="71"/>
      <c r="B56" s="1" t="n">
        <f aca="false">IF(C56&lt;=Рабочий!AH$1,INDEX(Рабочий!$Z$3:$Z$303,MATCH(C56,Рабочий!$AH$3:$AH$303,0)),0)</f>
        <v>0</v>
      </c>
      <c r="C56" s="1" t="n">
        <f aca="false">C55+1</f>
        <v>50</v>
      </c>
      <c r="D56" s="189" t="str">
        <f aca="false">IF(C56&lt;=Рабочий!AH$1,INDEX(Рабочий!$AA$3:$AA$303,MATCH(C56,Рабочий!$AH$3:$AH$303,0)),"")</f>
        <v/>
      </c>
      <c r="E56" s="190" t="str">
        <f aca="false">IF(D56&lt;&gt;"",INDEX(Рабочий!$AI$3:$AI$303,MATCH(C56,Рабочий!$AH$3:$AH$303,0)),"")</f>
        <v/>
      </c>
      <c r="F56" s="191"/>
      <c r="G56" s="191"/>
      <c r="H56" s="191"/>
      <c r="I56" s="191"/>
      <c r="J56" s="191"/>
      <c r="K56" s="191"/>
      <c r="L56" s="71"/>
      <c r="M56" s="195" t="str">
        <f aca="false">D56</f>
        <v/>
      </c>
      <c r="N56" s="196" t="str">
        <f aca="false">E56</f>
        <v/>
      </c>
      <c r="O56" s="191"/>
      <c r="P56" s="191"/>
      <c r="Q56" s="191"/>
      <c r="R56" s="191"/>
      <c r="S56" s="191"/>
      <c r="T56" s="191"/>
      <c r="U56" s="71"/>
    </row>
    <row r="57" customFormat="false" ht="12.8" hidden="false" customHeight="false" outlineLevel="0" collapsed="false">
      <c r="A57" s="71"/>
      <c r="B57" s="1" t="n">
        <f aca="false">IF(C57&lt;=Рабочий!AH$1,INDEX(Рабочий!$Z$3:$Z$303,MATCH(C57,Рабочий!$AH$3:$AH$303,0)),0)</f>
        <v>0</v>
      </c>
      <c r="C57" s="1" t="n">
        <f aca="false">C56+1</f>
        <v>51</v>
      </c>
      <c r="D57" s="189" t="str">
        <f aca="false">IF(C57&lt;=Рабочий!AH$1,INDEX(Рабочий!$AA$3:$AA$303,MATCH(C57,Рабочий!$AH$3:$AH$303,0)),"")</f>
        <v/>
      </c>
      <c r="E57" s="190" t="str">
        <f aca="false">IF(D57&lt;&gt;"",INDEX(Рабочий!$AI$3:$AI$303,MATCH(C57,Рабочий!$AH$3:$AH$303,0)),"")</f>
        <v/>
      </c>
      <c r="F57" s="191"/>
      <c r="G57" s="191"/>
      <c r="H57" s="191"/>
      <c r="I57" s="191"/>
      <c r="J57" s="191"/>
      <c r="K57" s="191"/>
      <c r="L57" s="71"/>
      <c r="M57" s="195" t="str">
        <f aca="false">D57</f>
        <v/>
      </c>
      <c r="N57" s="196" t="str">
        <f aca="false">E57</f>
        <v/>
      </c>
      <c r="O57" s="191"/>
      <c r="P57" s="191"/>
      <c r="Q57" s="191"/>
      <c r="R57" s="191"/>
      <c r="S57" s="191"/>
      <c r="T57" s="191"/>
      <c r="U57" s="71"/>
    </row>
    <row r="58" customFormat="false" ht="12.8" hidden="false" customHeight="false" outlineLevel="0" collapsed="false">
      <c r="A58" s="71"/>
      <c r="B58" s="1" t="n">
        <f aca="false">IF(C58&lt;=Рабочий!AH$1,INDEX(Рабочий!$Z$3:$Z$303,MATCH(C58,Рабочий!$AH$3:$AH$303,0)),0)</f>
        <v>0</v>
      </c>
      <c r="C58" s="1" t="n">
        <f aca="false">C57+1</f>
        <v>52</v>
      </c>
      <c r="D58" s="189" t="str">
        <f aca="false">IF(C58&lt;=Рабочий!AH$1,INDEX(Рабочий!$AA$3:$AA$303,MATCH(C58,Рабочий!$AH$3:$AH$303,0)),"")</f>
        <v/>
      </c>
      <c r="E58" s="190" t="str">
        <f aca="false">IF(D58&lt;&gt;"",INDEX(Рабочий!$AI$3:$AI$303,MATCH(C58,Рабочий!$AH$3:$AH$303,0)),"")</f>
        <v/>
      </c>
      <c r="F58" s="191"/>
      <c r="G58" s="191"/>
      <c r="H58" s="191"/>
      <c r="I58" s="191"/>
      <c r="J58" s="191"/>
      <c r="K58" s="191"/>
      <c r="L58" s="71"/>
      <c r="M58" s="195" t="str">
        <f aca="false">D58</f>
        <v/>
      </c>
      <c r="N58" s="196" t="str">
        <f aca="false">E58</f>
        <v/>
      </c>
      <c r="O58" s="191"/>
      <c r="P58" s="191"/>
      <c r="Q58" s="191"/>
      <c r="R58" s="191"/>
      <c r="S58" s="191"/>
      <c r="T58" s="191"/>
      <c r="U58" s="71"/>
    </row>
    <row r="59" customFormat="false" ht="12.8" hidden="false" customHeight="false" outlineLevel="0" collapsed="false">
      <c r="A59" s="71"/>
      <c r="B59" s="1" t="n">
        <f aca="false">IF(C59&lt;=Рабочий!AH$1,INDEX(Рабочий!$Z$3:$Z$303,MATCH(C59,Рабочий!$AH$3:$AH$303,0)),0)</f>
        <v>0</v>
      </c>
      <c r="C59" s="1" t="n">
        <f aca="false">C58+1</f>
        <v>53</v>
      </c>
      <c r="D59" s="189" t="str">
        <f aca="false">IF(C59&lt;=Рабочий!AH$1,INDEX(Рабочий!$AA$3:$AA$303,MATCH(C59,Рабочий!$AH$3:$AH$303,0)),"")</f>
        <v/>
      </c>
      <c r="E59" s="190" t="str">
        <f aca="false">IF(D59&lt;&gt;"",INDEX(Рабочий!$AI$3:$AI$303,MATCH(C59,Рабочий!$AH$3:$AH$303,0)),"")</f>
        <v/>
      </c>
      <c r="F59" s="191"/>
      <c r="G59" s="191"/>
      <c r="H59" s="191"/>
      <c r="I59" s="191"/>
      <c r="J59" s="191"/>
      <c r="K59" s="191"/>
      <c r="L59" s="71"/>
      <c r="M59" s="195" t="str">
        <f aca="false">D59</f>
        <v/>
      </c>
      <c r="N59" s="196" t="str">
        <f aca="false">E59</f>
        <v/>
      </c>
      <c r="O59" s="191"/>
      <c r="P59" s="191"/>
      <c r="Q59" s="191"/>
      <c r="R59" s="191"/>
      <c r="S59" s="191"/>
      <c r="T59" s="191"/>
      <c r="U59" s="71"/>
    </row>
    <row r="60" customFormat="false" ht="12.8" hidden="false" customHeight="false" outlineLevel="0" collapsed="false">
      <c r="A60" s="71"/>
      <c r="B60" s="1" t="n">
        <f aca="false">IF(C60&lt;=Рабочий!AH$1,INDEX(Рабочий!$Z$3:$Z$303,MATCH(C60,Рабочий!$AH$3:$AH$303,0)),0)</f>
        <v>0</v>
      </c>
      <c r="C60" s="1" t="n">
        <f aca="false">C59+1</f>
        <v>54</v>
      </c>
      <c r="D60" s="189" t="str">
        <f aca="false">IF(C60&lt;=Рабочий!AH$1,INDEX(Рабочий!$AA$3:$AA$303,MATCH(C60,Рабочий!$AH$3:$AH$303,0)),"")</f>
        <v/>
      </c>
      <c r="E60" s="190" t="str">
        <f aca="false">IF(D60&lt;&gt;"",INDEX(Рабочий!$AI$3:$AI$303,MATCH(C60,Рабочий!$AH$3:$AH$303,0)),"")</f>
        <v/>
      </c>
      <c r="F60" s="191"/>
      <c r="G60" s="191"/>
      <c r="H60" s="191"/>
      <c r="I60" s="191"/>
      <c r="J60" s="191"/>
      <c r="K60" s="191"/>
      <c r="L60" s="71"/>
      <c r="M60" s="195" t="str">
        <f aca="false">D60</f>
        <v/>
      </c>
      <c r="N60" s="196" t="str">
        <f aca="false">E60</f>
        <v/>
      </c>
      <c r="O60" s="191"/>
      <c r="P60" s="191"/>
      <c r="Q60" s="191"/>
      <c r="R60" s="191"/>
      <c r="S60" s="191"/>
      <c r="T60" s="191"/>
      <c r="U60" s="71"/>
    </row>
    <row r="61" customFormat="false" ht="12.8" hidden="false" customHeight="false" outlineLevel="0" collapsed="false">
      <c r="A61" s="71"/>
      <c r="B61" s="1" t="n">
        <f aca="false">IF(C61&lt;=Рабочий!AH$1,INDEX(Рабочий!$Z$3:$Z$303,MATCH(C61,Рабочий!$AH$3:$AH$303,0)),0)</f>
        <v>0</v>
      </c>
      <c r="C61" s="1" t="n">
        <f aca="false">C60+1</f>
        <v>55</v>
      </c>
      <c r="D61" s="189" t="str">
        <f aca="false">IF(C61&lt;=Рабочий!AH$1,INDEX(Рабочий!$AA$3:$AA$303,MATCH(C61,Рабочий!$AH$3:$AH$303,0)),"")</f>
        <v/>
      </c>
      <c r="E61" s="190" t="str">
        <f aca="false">IF(D61&lt;&gt;"",INDEX(Рабочий!$AI$3:$AI$303,MATCH(C61,Рабочий!$AH$3:$AH$303,0)),"")</f>
        <v/>
      </c>
      <c r="F61" s="191"/>
      <c r="G61" s="191"/>
      <c r="H61" s="191"/>
      <c r="I61" s="191"/>
      <c r="J61" s="191"/>
      <c r="K61" s="191"/>
      <c r="L61" s="71"/>
      <c r="M61" s="195" t="str">
        <f aca="false">D61</f>
        <v/>
      </c>
      <c r="N61" s="196" t="str">
        <f aca="false">E61</f>
        <v/>
      </c>
      <c r="O61" s="191"/>
      <c r="P61" s="191"/>
      <c r="Q61" s="191"/>
      <c r="R61" s="191"/>
      <c r="S61" s="191"/>
      <c r="T61" s="191"/>
      <c r="U61" s="71"/>
    </row>
    <row r="62" customFormat="false" ht="12.8" hidden="false" customHeight="false" outlineLevel="0" collapsed="false">
      <c r="A62" s="71"/>
      <c r="B62" s="1" t="n">
        <f aca="false">IF(C62&lt;=Рабочий!AH$1,INDEX(Рабочий!$Z$3:$Z$303,MATCH(C62,Рабочий!$AH$3:$AH$303,0)),0)</f>
        <v>0</v>
      </c>
      <c r="C62" s="1" t="n">
        <f aca="false">C61+1</f>
        <v>56</v>
      </c>
      <c r="D62" s="189" t="str">
        <f aca="false">IF(C62&lt;=Рабочий!AH$1,INDEX(Рабочий!$AA$3:$AA$303,MATCH(C62,Рабочий!$AH$3:$AH$303,0)),"")</f>
        <v/>
      </c>
      <c r="E62" s="190" t="str">
        <f aca="false">IF(D62&lt;&gt;"",INDEX(Рабочий!$AI$3:$AI$303,MATCH(C62,Рабочий!$AH$3:$AH$303,0)),"")</f>
        <v/>
      </c>
      <c r="F62" s="191"/>
      <c r="G62" s="191"/>
      <c r="H62" s="191"/>
      <c r="I62" s="191"/>
      <c r="J62" s="191"/>
      <c r="K62" s="191"/>
      <c r="L62" s="71"/>
      <c r="M62" s="195" t="str">
        <f aca="false">D62</f>
        <v/>
      </c>
      <c r="N62" s="196" t="str">
        <f aca="false">E62</f>
        <v/>
      </c>
      <c r="O62" s="191"/>
      <c r="P62" s="191"/>
      <c r="Q62" s="191"/>
      <c r="R62" s="191"/>
      <c r="S62" s="191"/>
      <c r="T62" s="191"/>
      <c r="U62" s="71"/>
    </row>
    <row r="63" customFormat="false" ht="12.8" hidden="false" customHeight="false" outlineLevel="0" collapsed="false">
      <c r="A63" s="71"/>
      <c r="B63" s="1" t="n">
        <f aca="false">IF(C63&lt;=Рабочий!AH$1,INDEX(Рабочий!$Z$3:$Z$303,MATCH(C63,Рабочий!$AH$3:$AH$303,0)),0)</f>
        <v>0</v>
      </c>
      <c r="C63" s="1" t="n">
        <f aca="false">C62+1</f>
        <v>57</v>
      </c>
      <c r="D63" s="189" t="str">
        <f aca="false">IF(C63&lt;=Рабочий!AH$1,INDEX(Рабочий!$AA$3:$AA$303,MATCH(C63,Рабочий!$AH$3:$AH$303,0)),"")</f>
        <v/>
      </c>
      <c r="E63" s="190" t="str">
        <f aca="false">IF(D63&lt;&gt;"",INDEX(Рабочий!$AI$3:$AI$303,MATCH(C63,Рабочий!$AH$3:$AH$303,0)),"")</f>
        <v/>
      </c>
      <c r="F63" s="191"/>
      <c r="G63" s="191"/>
      <c r="H63" s="191"/>
      <c r="I63" s="191"/>
      <c r="J63" s="191"/>
      <c r="K63" s="191"/>
      <c r="L63" s="71"/>
      <c r="M63" s="195" t="str">
        <f aca="false">D63</f>
        <v/>
      </c>
      <c r="N63" s="196" t="str">
        <f aca="false">E63</f>
        <v/>
      </c>
      <c r="O63" s="191"/>
      <c r="P63" s="191"/>
      <c r="Q63" s="191"/>
      <c r="R63" s="191"/>
      <c r="S63" s="191"/>
      <c r="T63" s="191"/>
      <c r="U63" s="71"/>
    </row>
    <row r="64" customFormat="false" ht="12.8" hidden="false" customHeight="false" outlineLevel="0" collapsed="false">
      <c r="A64" s="71"/>
      <c r="B64" s="1" t="n">
        <f aca="false">IF(C64&lt;=Рабочий!AH$1,INDEX(Рабочий!$Z$3:$Z$303,MATCH(C64,Рабочий!$AH$3:$AH$303,0)),0)</f>
        <v>0</v>
      </c>
      <c r="C64" s="1" t="n">
        <f aca="false">C63+1</f>
        <v>58</v>
      </c>
      <c r="D64" s="189" t="str">
        <f aca="false">IF(C64&lt;=Рабочий!AH$1,INDEX(Рабочий!$AA$3:$AA$303,MATCH(C64,Рабочий!$AH$3:$AH$303,0)),"")</f>
        <v/>
      </c>
      <c r="E64" s="190" t="str">
        <f aca="false">IF(D64&lt;&gt;"",INDEX(Рабочий!$AI$3:$AI$303,MATCH(C64,Рабочий!$AH$3:$AH$303,0)),"")</f>
        <v/>
      </c>
      <c r="F64" s="191"/>
      <c r="G64" s="191"/>
      <c r="H64" s="191"/>
      <c r="I64" s="191"/>
      <c r="J64" s="191"/>
      <c r="K64" s="191"/>
      <c r="L64" s="71"/>
      <c r="M64" s="195" t="str">
        <f aca="false">D64</f>
        <v/>
      </c>
      <c r="N64" s="196" t="str">
        <f aca="false">E64</f>
        <v/>
      </c>
      <c r="O64" s="191"/>
      <c r="P64" s="191"/>
      <c r="Q64" s="191"/>
      <c r="R64" s="191"/>
      <c r="S64" s="191"/>
      <c r="T64" s="191"/>
      <c r="U64" s="71"/>
    </row>
    <row r="65" customFormat="false" ht="12.8" hidden="false" customHeight="false" outlineLevel="0" collapsed="false">
      <c r="A65" s="71"/>
      <c r="B65" s="1" t="n">
        <f aca="false">IF(C65&lt;=Рабочий!AH$1,INDEX(Рабочий!$Z$3:$Z$303,MATCH(C65,Рабочий!$AH$3:$AH$303,0)),0)</f>
        <v>0</v>
      </c>
      <c r="C65" s="1" t="n">
        <f aca="false">C64+1</f>
        <v>59</v>
      </c>
      <c r="D65" s="189" t="str">
        <f aca="false">IF(C65&lt;=Рабочий!AH$1,INDEX(Рабочий!$AA$3:$AA$303,MATCH(C65,Рабочий!$AH$3:$AH$303,0)),"")</f>
        <v/>
      </c>
      <c r="E65" s="190" t="str">
        <f aca="false">IF(D65&lt;&gt;"",INDEX(Рабочий!$AI$3:$AI$303,MATCH(C65,Рабочий!$AH$3:$AH$303,0)),"")</f>
        <v/>
      </c>
      <c r="F65" s="191"/>
      <c r="G65" s="191"/>
      <c r="H65" s="191"/>
      <c r="I65" s="191"/>
      <c r="J65" s="191"/>
      <c r="K65" s="191"/>
      <c r="L65" s="71"/>
      <c r="M65" s="195" t="str">
        <f aca="false">D65</f>
        <v/>
      </c>
      <c r="N65" s="196" t="str">
        <f aca="false">E65</f>
        <v/>
      </c>
      <c r="O65" s="191"/>
      <c r="P65" s="191"/>
      <c r="Q65" s="191"/>
      <c r="R65" s="191"/>
      <c r="S65" s="191"/>
      <c r="T65" s="191"/>
      <c r="U65" s="71"/>
    </row>
    <row r="66" customFormat="false" ht="12.8" hidden="false" customHeight="false" outlineLevel="0" collapsed="false">
      <c r="A66" s="71"/>
      <c r="B66" s="1" t="n">
        <f aca="false">IF(C66&lt;=Рабочий!AH$1,INDEX(Рабочий!$Z$3:$Z$303,MATCH(C66,Рабочий!$AH$3:$AH$303,0)),0)</f>
        <v>0</v>
      </c>
      <c r="C66" s="1" t="n">
        <f aca="false">C65+1</f>
        <v>60</v>
      </c>
      <c r="D66" s="189" t="str">
        <f aca="false">IF(C66&lt;=Рабочий!AH$1,INDEX(Рабочий!$AA$3:$AA$303,MATCH(C66,Рабочий!$AH$3:$AH$303,0)),"")</f>
        <v/>
      </c>
      <c r="E66" s="190" t="str">
        <f aca="false">IF(D66&lt;&gt;"",INDEX(Рабочий!$AI$3:$AI$303,MATCH(C66,Рабочий!$AH$3:$AH$303,0)),"")</f>
        <v/>
      </c>
      <c r="F66" s="191"/>
      <c r="G66" s="191"/>
      <c r="H66" s="191"/>
      <c r="I66" s="191"/>
      <c r="J66" s="191"/>
      <c r="K66" s="191"/>
      <c r="L66" s="71"/>
      <c r="M66" s="195" t="str">
        <f aca="false">D66</f>
        <v/>
      </c>
      <c r="N66" s="196" t="str">
        <f aca="false">E66</f>
        <v/>
      </c>
      <c r="O66" s="191"/>
      <c r="P66" s="191"/>
      <c r="Q66" s="191"/>
      <c r="R66" s="191"/>
      <c r="S66" s="191"/>
      <c r="T66" s="191"/>
      <c r="U66" s="71"/>
    </row>
    <row r="67" customFormat="false" ht="12.8" hidden="false" customHeight="false" outlineLevel="0" collapsed="false">
      <c r="A67" s="71"/>
      <c r="B67" s="1" t="n">
        <f aca="false">IF(C67&lt;=Рабочий!AH$1,INDEX(Рабочий!$Z$3:$Z$303,MATCH(C67,Рабочий!$AH$3:$AH$303,0)),0)</f>
        <v>0</v>
      </c>
      <c r="C67" s="1" t="n">
        <f aca="false">C66+1</f>
        <v>61</v>
      </c>
      <c r="D67" s="189" t="str">
        <f aca="false">IF(C67&lt;=Рабочий!AH$1,INDEX(Рабочий!$AA$3:$AA$303,MATCH(C67,Рабочий!$AH$3:$AH$303,0)),"")</f>
        <v/>
      </c>
      <c r="E67" s="190" t="str">
        <f aca="false">IF(D67&lt;&gt;"",INDEX(Рабочий!$AI$3:$AI$303,MATCH(C67,Рабочий!$AH$3:$AH$303,0)),"")</f>
        <v/>
      </c>
      <c r="F67" s="191"/>
      <c r="G67" s="191"/>
      <c r="H67" s="191"/>
      <c r="I67" s="191"/>
      <c r="J67" s="191"/>
      <c r="K67" s="191"/>
      <c r="L67" s="71"/>
      <c r="M67" s="195" t="str">
        <f aca="false">D67</f>
        <v/>
      </c>
      <c r="N67" s="196" t="str">
        <f aca="false">E67</f>
        <v/>
      </c>
      <c r="O67" s="191"/>
      <c r="P67" s="191"/>
      <c r="Q67" s="191"/>
      <c r="R67" s="191"/>
      <c r="S67" s="191"/>
      <c r="T67" s="191"/>
      <c r="U67" s="71"/>
    </row>
    <row r="68" customFormat="false" ht="12.8" hidden="false" customHeight="false" outlineLevel="0" collapsed="false">
      <c r="A68" s="71"/>
      <c r="B68" s="1" t="n">
        <f aca="false">IF(C68&lt;=Рабочий!AH$1,INDEX(Рабочий!$Z$3:$Z$303,MATCH(C68,Рабочий!$AH$3:$AH$303,0)),0)</f>
        <v>0</v>
      </c>
      <c r="C68" s="1" t="n">
        <f aca="false">C67+1</f>
        <v>62</v>
      </c>
      <c r="D68" s="189" t="str">
        <f aca="false">IF(C68&lt;=Рабочий!AH$1,INDEX(Рабочий!$AA$3:$AA$303,MATCH(C68,Рабочий!$AH$3:$AH$303,0)),"")</f>
        <v/>
      </c>
      <c r="E68" s="190" t="str">
        <f aca="false">IF(D68&lt;&gt;"",INDEX(Рабочий!$AI$3:$AI$303,MATCH(C68,Рабочий!$AH$3:$AH$303,0)),"")</f>
        <v/>
      </c>
      <c r="F68" s="191"/>
      <c r="G68" s="191"/>
      <c r="H68" s="191"/>
      <c r="I68" s="191"/>
      <c r="J68" s="191"/>
      <c r="K68" s="191"/>
      <c r="L68" s="71"/>
      <c r="M68" s="195" t="str">
        <f aca="false">D68</f>
        <v/>
      </c>
      <c r="N68" s="196" t="str">
        <f aca="false">E68</f>
        <v/>
      </c>
      <c r="O68" s="191"/>
      <c r="P68" s="191"/>
      <c r="Q68" s="191"/>
      <c r="R68" s="191"/>
      <c r="S68" s="191"/>
      <c r="T68" s="191"/>
      <c r="U68" s="71"/>
    </row>
    <row r="69" customFormat="false" ht="12.8" hidden="false" customHeight="false" outlineLevel="0" collapsed="false">
      <c r="A69" s="71"/>
      <c r="B69" s="1" t="n">
        <f aca="false">IF(C69&lt;=Рабочий!AH$1,INDEX(Рабочий!$Z$3:$Z$303,MATCH(C69,Рабочий!$AH$3:$AH$303,0)),0)</f>
        <v>0</v>
      </c>
      <c r="C69" s="1" t="n">
        <f aca="false">C68+1</f>
        <v>63</v>
      </c>
      <c r="D69" s="189" t="str">
        <f aca="false">IF(C69&lt;=Рабочий!AH$1,INDEX(Рабочий!$AA$3:$AA$303,MATCH(C69,Рабочий!$AH$3:$AH$303,0)),"")</f>
        <v/>
      </c>
      <c r="E69" s="190" t="str">
        <f aca="false">IF(D69&lt;&gt;"",INDEX(Рабочий!$AI$3:$AI$303,MATCH(C69,Рабочий!$AH$3:$AH$303,0)),"")</f>
        <v/>
      </c>
      <c r="F69" s="191"/>
      <c r="G69" s="191"/>
      <c r="H69" s="191"/>
      <c r="I69" s="191"/>
      <c r="J69" s="191"/>
      <c r="K69" s="191"/>
      <c r="L69" s="71"/>
      <c r="M69" s="195" t="str">
        <f aca="false">D69</f>
        <v/>
      </c>
      <c r="N69" s="196" t="str">
        <f aca="false">E69</f>
        <v/>
      </c>
      <c r="O69" s="191"/>
      <c r="P69" s="191"/>
      <c r="Q69" s="191"/>
      <c r="R69" s="191"/>
      <c r="S69" s="191"/>
      <c r="T69" s="191"/>
      <c r="U69" s="71"/>
    </row>
    <row r="70" customFormat="false" ht="12.8" hidden="false" customHeight="false" outlineLevel="0" collapsed="false">
      <c r="A70" s="71"/>
      <c r="B70" s="1" t="n">
        <f aca="false">IF(C70&lt;=Рабочий!AH$1,INDEX(Рабочий!$Z$3:$Z$303,MATCH(C70,Рабочий!$AH$3:$AH$303,0)),0)</f>
        <v>0</v>
      </c>
      <c r="C70" s="1" t="n">
        <f aca="false">C69+1</f>
        <v>64</v>
      </c>
      <c r="D70" s="189" t="str">
        <f aca="false">IF(C70&lt;=Рабочий!AH$1,INDEX(Рабочий!$AA$3:$AA$303,MATCH(C70,Рабочий!$AH$3:$AH$303,0)),"")</f>
        <v/>
      </c>
      <c r="E70" s="190" t="str">
        <f aca="false">IF(D70&lt;&gt;"",INDEX(Рабочий!$AI$3:$AI$303,MATCH(C70,Рабочий!$AH$3:$AH$303,0)),"")</f>
        <v/>
      </c>
      <c r="F70" s="191"/>
      <c r="G70" s="191"/>
      <c r="H70" s="191"/>
      <c r="I70" s="191"/>
      <c r="J70" s="191"/>
      <c r="K70" s="191"/>
      <c r="L70" s="71"/>
      <c r="M70" s="195" t="str">
        <f aca="false">D70</f>
        <v/>
      </c>
      <c r="N70" s="196" t="str">
        <f aca="false">E70</f>
        <v/>
      </c>
      <c r="O70" s="191"/>
      <c r="P70" s="191"/>
      <c r="Q70" s="191"/>
      <c r="R70" s="191"/>
      <c r="S70" s="191"/>
      <c r="T70" s="191"/>
      <c r="U70" s="71"/>
    </row>
    <row r="71" customFormat="false" ht="12.8" hidden="false" customHeight="false" outlineLevel="0" collapsed="false">
      <c r="A71" s="71"/>
      <c r="B71" s="1" t="n">
        <f aca="false">IF(C71&lt;=Рабочий!AH$1,INDEX(Рабочий!$Z$3:$Z$303,MATCH(C71,Рабочий!$AH$3:$AH$303,0)),0)</f>
        <v>0</v>
      </c>
      <c r="C71" s="1" t="n">
        <f aca="false">C70+1</f>
        <v>65</v>
      </c>
      <c r="D71" s="189" t="str">
        <f aca="false">IF(C71&lt;=Рабочий!AH$1,INDEX(Рабочий!$AA$3:$AA$303,MATCH(C71,Рабочий!$AH$3:$AH$303,0)),"")</f>
        <v/>
      </c>
      <c r="E71" s="190" t="str">
        <f aca="false">IF(D71&lt;&gt;"",INDEX(Рабочий!$AI$3:$AI$303,MATCH(C71,Рабочий!$AH$3:$AH$303,0)),"")</f>
        <v/>
      </c>
      <c r="F71" s="191"/>
      <c r="G71" s="191"/>
      <c r="H71" s="191"/>
      <c r="I71" s="191"/>
      <c r="J71" s="191"/>
      <c r="K71" s="191"/>
      <c r="L71" s="71"/>
      <c r="M71" s="195" t="str">
        <f aca="false">D71</f>
        <v/>
      </c>
      <c r="N71" s="196" t="str">
        <f aca="false">E71</f>
        <v/>
      </c>
      <c r="O71" s="191"/>
      <c r="P71" s="191"/>
      <c r="Q71" s="191"/>
      <c r="R71" s="191"/>
      <c r="S71" s="191"/>
      <c r="T71" s="191"/>
      <c r="U71" s="71"/>
    </row>
    <row r="72" customFormat="false" ht="12.8" hidden="false" customHeight="false" outlineLevel="0" collapsed="false">
      <c r="A72" s="71"/>
      <c r="B72" s="1" t="n">
        <f aca="false">IF(C72&lt;=Рабочий!AH$1,INDEX(Рабочий!$Z$3:$Z$303,MATCH(C72,Рабочий!$AH$3:$AH$303,0)),0)</f>
        <v>0</v>
      </c>
      <c r="C72" s="1" t="n">
        <f aca="false">C71+1</f>
        <v>66</v>
      </c>
      <c r="D72" s="189" t="str">
        <f aca="false">IF(C72&lt;=Рабочий!AH$1,INDEX(Рабочий!$AA$3:$AA$303,MATCH(C72,Рабочий!$AH$3:$AH$303,0)),"")</f>
        <v/>
      </c>
      <c r="E72" s="190" t="str">
        <f aca="false">IF(D72&lt;&gt;"",INDEX(Рабочий!$AI$3:$AI$303,MATCH(C72,Рабочий!$AH$3:$AH$303,0)),"")</f>
        <v/>
      </c>
      <c r="F72" s="191"/>
      <c r="G72" s="191"/>
      <c r="H72" s="191"/>
      <c r="I72" s="191"/>
      <c r="J72" s="191"/>
      <c r="K72" s="191"/>
      <c r="L72" s="71"/>
      <c r="M72" s="195" t="str">
        <f aca="false">D72</f>
        <v/>
      </c>
      <c r="N72" s="196" t="str">
        <f aca="false">E72</f>
        <v/>
      </c>
      <c r="O72" s="191"/>
      <c r="P72" s="191"/>
      <c r="Q72" s="191"/>
      <c r="R72" s="191"/>
      <c r="S72" s="191"/>
      <c r="T72" s="191"/>
      <c r="U72" s="71"/>
    </row>
    <row r="73" customFormat="false" ht="12.8" hidden="false" customHeight="false" outlineLevel="0" collapsed="false">
      <c r="A73" s="71"/>
      <c r="B73" s="1" t="n">
        <f aca="false">IF(C73&lt;=Рабочий!AH$1,INDEX(Рабочий!$Z$3:$Z$303,MATCH(C73,Рабочий!$AH$3:$AH$303,0)),0)</f>
        <v>0</v>
      </c>
      <c r="C73" s="1" t="n">
        <f aca="false">C72+1</f>
        <v>67</v>
      </c>
      <c r="D73" s="189" t="str">
        <f aca="false">IF(C73&lt;=Рабочий!AH$1,INDEX(Рабочий!$AA$3:$AA$303,MATCH(C73,Рабочий!$AH$3:$AH$303,0)),"")</f>
        <v/>
      </c>
      <c r="E73" s="190" t="str">
        <f aca="false">IF(D73&lt;&gt;"",INDEX(Рабочий!$AI$3:$AI$303,MATCH(C73,Рабочий!$AH$3:$AH$303,0)),"")</f>
        <v/>
      </c>
      <c r="F73" s="191"/>
      <c r="G73" s="191"/>
      <c r="H73" s="191"/>
      <c r="I73" s="191"/>
      <c r="J73" s="191"/>
      <c r="K73" s="191"/>
      <c r="L73" s="71"/>
      <c r="M73" s="195" t="str">
        <f aca="false">D73</f>
        <v/>
      </c>
      <c r="N73" s="196" t="str">
        <f aca="false">E73</f>
        <v/>
      </c>
      <c r="O73" s="191"/>
      <c r="P73" s="191"/>
      <c r="Q73" s="191"/>
      <c r="R73" s="191"/>
      <c r="S73" s="191"/>
      <c r="T73" s="191"/>
      <c r="U73" s="71"/>
    </row>
    <row r="74" customFormat="false" ht="12.8" hidden="false" customHeight="false" outlineLevel="0" collapsed="false">
      <c r="A74" s="71"/>
      <c r="B74" s="1" t="n">
        <f aca="false">IF(C74&lt;=Рабочий!AH$1,INDEX(Рабочий!$Z$3:$Z$303,MATCH(C74,Рабочий!$AH$3:$AH$303,0)),0)</f>
        <v>0</v>
      </c>
      <c r="C74" s="1" t="n">
        <f aca="false">C73+1</f>
        <v>68</v>
      </c>
      <c r="D74" s="189" t="str">
        <f aca="false">IF(C74&lt;=Рабочий!AH$1,INDEX(Рабочий!$AA$3:$AA$303,MATCH(C74,Рабочий!$AH$3:$AH$303,0)),"")</f>
        <v/>
      </c>
      <c r="E74" s="190" t="str">
        <f aca="false">IF(D74&lt;&gt;"",INDEX(Рабочий!$AI$3:$AI$303,MATCH(C74,Рабочий!$AH$3:$AH$303,0)),"")</f>
        <v/>
      </c>
      <c r="F74" s="191"/>
      <c r="G74" s="191"/>
      <c r="H74" s="191"/>
      <c r="I74" s="191"/>
      <c r="J74" s="191"/>
      <c r="K74" s="191"/>
      <c r="L74" s="71"/>
      <c r="M74" s="195" t="str">
        <f aca="false">D74</f>
        <v/>
      </c>
      <c r="N74" s="196" t="str">
        <f aca="false">E74</f>
        <v/>
      </c>
      <c r="O74" s="191"/>
      <c r="P74" s="191"/>
      <c r="Q74" s="191"/>
      <c r="R74" s="191"/>
      <c r="S74" s="191"/>
      <c r="T74" s="191"/>
      <c r="U74" s="71"/>
    </row>
    <row r="75" customFormat="false" ht="12.8" hidden="false" customHeight="false" outlineLevel="0" collapsed="false">
      <c r="A75" s="71"/>
      <c r="B75" s="1" t="n">
        <f aca="false">IF(C75&lt;=Рабочий!AH$1,INDEX(Рабочий!$Z$3:$Z$303,MATCH(C75,Рабочий!$AH$3:$AH$303,0)),0)</f>
        <v>0</v>
      </c>
      <c r="C75" s="1" t="n">
        <f aca="false">C74+1</f>
        <v>69</v>
      </c>
      <c r="D75" s="189" t="str">
        <f aca="false">IF(C75&lt;=Рабочий!AH$1,INDEX(Рабочий!$AA$3:$AA$303,MATCH(C75,Рабочий!$AH$3:$AH$303,0)),"")</f>
        <v/>
      </c>
      <c r="E75" s="190" t="str">
        <f aca="false">IF(D75&lt;&gt;"",INDEX(Рабочий!$AI$3:$AI$303,MATCH(C75,Рабочий!$AH$3:$AH$303,0)),"")</f>
        <v/>
      </c>
      <c r="F75" s="191"/>
      <c r="G75" s="191"/>
      <c r="H75" s="191"/>
      <c r="I75" s="191"/>
      <c r="J75" s="191"/>
      <c r="K75" s="191"/>
      <c r="L75" s="71"/>
      <c r="M75" s="195" t="str">
        <f aca="false">D75</f>
        <v/>
      </c>
      <c r="N75" s="196" t="str">
        <f aca="false">E75</f>
        <v/>
      </c>
      <c r="O75" s="191"/>
      <c r="P75" s="191"/>
      <c r="Q75" s="191"/>
      <c r="R75" s="191"/>
      <c r="S75" s="191"/>
      <c r="T75" s="191"/>
      <c r="U75" s="71"/>
    </row>
    <row r="76" customFormat="false" ht="12.8" hidden="false" customHeight="false" outlineLevel="0" collapsed="false">
      <c r="A76" s="71"/>
      <c r="B76" s="1" t="n">
        <f aca="false">IF(C76&lt;=Рабочий!AH$1,INDEX(Рабочий!$Z$3:$Z$303,MATCH(C76,Рабочий!$AH$3:$AH$303,0)),0)</f>
        <v>0</v>
      </c>
      <c r="C76" s="1" t="n">
        <f aca="false">C75+1</f>
        <v>70</v>
      </c>
      <c r="D76" s="189" t="str">
        <f aca="false">IF(C76&lt;=Рабочий!AH$1,INDEX(Рабочий!$AA$3:$AA$303,MATCH(C76,Рабочий!$AH$3:$AH$303,0)),"")</f>
        <v/>
      </c>
      <c r="E76" s="190" t="str">
        <f aca="false">IF(D76&lt;&gt;"",INDEX(Рабочий!$AI$3:$AI$303,MATCH(C76,Рабочий!$AH$3:$AH$303,0)),"")</f>
        <v/>
      </c>
      <c r="F76" s="191"/>
      <c r="G76" s="191"/>
      <c r="H76" s="191"/>
      <c r="I76" s="191"/>
      <c r="J76" s="191"/>
      <c r="K76" s="191"/>
      <c r="L76" s="71"/>
      <c r="M76" s="195" t="str">
        <f aca="false">D76</f>
        <v/>
      </c>
      <c r="N76" s="196" t="str">
        <f aca="false">E76</f>
        <v/>
      </c>
      <c r="O76" s="191"/>
      <c r="P76" s="191"/>
      <c r="Q76" s="191"/>
      <c r="R76" s="191"/>
      <c r="S76" s="191"/>
      <c r="T76" s="191"/>
      <c r="U76" s="71"/>
    </row>
    <row r="77" customFormat="false" ht="12.8" hidden="false" customHeight="false" outlineLevel="0" collapsed="false">
      <c r="A77" s="71"/>
      <c r="B77" s="1" t="n">
        <f aca="false">IF(C77&lt;=Рабочий!AH$1,INDEX(Рабочий!$Z$3:$Z$303,MATCH(C77,Рабочий!$AH$3:$AH$303,0)),0)</f>
        <v>0</v>
      </c>
      <c r="C77" s="1" t="n">
        <f aca="false">C76+1</f>
        <v>71</v>
      </c>
      <c r="D77" s="189" t="str">
        <f aca="false">IF(C77&lt;=Рабочий!AH$1,INDEX(Рабочий!$AA$3:$AA$303,MATCH(C77,Рабочий!$AH$3:$AH$303,0)),"")</f>
        <v/>
      </c>
      <c r="E77" s="190" t="str">
        <f aca="false">IF(D77&lt;&gt;"",INDEX(Рабочий!$AI$3:$AI$303,MATCH(C77,Рабочий!$AH$3:$AH$303,0)),"")</f>
        <v/>
      </c>
      <c r="F77" s="191"/>
      <c r="G77" s="191"/>
      <c r="H77" s="191"/>
      <c r="I77" s="191"/>
      <c r="J77" s="191"/>
      <c r="K77" s="191"/>
      <c r="L77" s="71"/>
      <c r="M77" s="195" t="str">
        <f aca="false">D77</f>
        <v/>
      </c>
      <c r="N77" s="196" t="str">
        <f aca="false">E77</f>
        <v/>
      </c>
      <c r="O77" s="191"/>
      <c r="P77" s="191"/>
      <c r="Q77" s="191"/>
      <c r="R77" s="191"/>
      <c r="S77" s="191"/>
      <c r="T77" s="191"/>
      <c r="U77" s="71"/>
    </row>
    <row r="78" customFormat="false" ht="12.8" hidden="false" customHeight="false" outlineLevel="0" collapsed="false">
      <c r="A78" s="71"/>
      <c r="B78" s="1" t="n">
        <f aca="false">IF(C78&lt;=Рабочий!AH$1,INDEX(Рабочий!$Z$3:$Z$303,MATCH(C78,Рабочий!$AH$3:$AH$303,0)),0)</f>
        <v>0</v>
      </c>
      <c r="C78" s="1" t="n">
        <f aca="false">C77+1</f>
        <v>72</v>
      </c>
      <c r="D78" s="189" t="str">
        <f aca="false">IF(C78&lt;=Рабочий!AH$1,INDEX(Рабочий!$AA$3:$AA$303,MATCH(C78,Рабочий!$AH$3:$AH$303,0)),"")</f>
        <v/>
      </c>
      <c r="E78" s="190" t="str">
        <f aca="false">IF(D78&lt;&gt;"",INDEX(Рабочий!$AI$3:$AI$303,MATCH(C78,Рабочий!$AH$3:$AH$303,0)),"")</f>
        <v/>
      </c>
      <c r="F78" s="191"/>
      <c r="G78" s="191"/>
      <c r="H78" s="191"/>
      <c r="I78" s="191"/>
      <c r="J78" s="191"/>
      <c r="K78" s="191"/>
      <c r="L78" s="71"/>
      <c r="M78" s="195" t="str">
        <f aca="false">D78</f>
        <v/>
      </c>
      <c r="N78" s="196" t="str">
        <f aca="false">E78</f>
        <v/>
      </c>
      <c r="O78" s="191"/>
      <c r="P78" s="191"/>
      <c r="Q78" s="191"/>
      <c r="R78" s="191"/>
      <c r="S78" s="191"/>
      <c r="T78" s="191"/>
      <c r="U78" s="71"/>
    </row>
    <row r="79" customFormat="false" ht="12.8" hidden="false" customHeight="false" outlineLevel="0" collapsed="false">
      <c r="A79" s="71"/>
      <c r="B79" s="1" t="n">
        <f aca="false">IF(C79&lt;=Рабочий!AH$1,INDEX(Рабочий!$Z$3:$Z$303,MATCH(C79,Рабочий!$AH$3:$AH$303,0)),0)</f>
        <v>0</v>
      </c>
      <c r="C79" s="1" t="n">
        <f aca="false">C78+1</f>
        <v>73</v>
      </c>
      <c r="D79" s="189" t="str">
        <f aca="false">IF(C79&lt;=Рабочий!AH$1,INDEX(Рабочий!$AA$3:$AA$303,MATCH(C79,Рабочий!$AH$3:$AH$303,0)),"")</f>
        <v/>
      </c>
      <c r="E79" s="190" t="str">
        <f aca="false">IF(D79&lt;&gt;"",INDEX(Рабочий!$AI$3:$AI$303,MATCH(C79,Рабочий!$AH$3:$AH$303,0)),"")</f>
        <v/>
      </c>
      <c r="F79" s="191"/>
      <c r="G79" s="191"/>
      <c r="H79" s="191"/>
      <c r="I79" s="191"/>
      <c r="J79" s="191"/>
      <c r="K79" s="191"/>
      <c r="L79" s="71"/>
      <c r="M79" s="195" t="str">
        <f aca="false">D79</f>
        <v/>
      </c>
      <c r="N79" s="196" t="str">
        <f aca="false">E79</f>
        <v/>
      </c>
      <c r="O79" s="191"/>
      <c r="P79" s="191"/>
      <c r="Q79" s="191"/>
      <c r="R79" s="191"/>
      <c r="S79" s="191"/>
      <c r="T79" s="191"/>
      <c r="U79" s="71"/>
    </row>
    <row r="80" customFormat="false" ht="12.8" hidden="false" customHeight="false" outlineLevel="0" collapsed="false">
      <c r="A80" s="71"/>
      <c r="B80" s="1" t="n">
        <f aca="false">IF(C80&lt;=Рабочий!AH$1,INDEX(Рабочий!$Z$3:$Z$303,MATCH(C80,Рабочий!$AH$3:$AH$303,0)),0)</f>
        <v>0</v>
      </c>
      <c r="C80" s="1" t="n">
        <f aca="false">C79+1</f>
        <v>74</v>
      </c>
      <c r="D80" s="189" t="str">
        <f aca="false">IF(C80&lt;=Рабочий!AH$1,INDEX(Рабочий!$AA$3:$AA$303,MATCH(C80,Рабочий!$AH$3:$AH$303,0)),"")</f>
        <v/>
      </c>
      <c r="E80" s="190" t="str">
        <f aca="false">IF(D80&lt;&gt;"",INDEX(Рабочий!$AI$3:$AI$303,MATCH(C80,Рабочий!$AH$3:$AH$303,0)),"")</f>
        <v/>
      </c>
      <c r="F80" s="191"/>
      <c r="G80" s="191"/>
      <c r="H80" s="191"/>
      <c r="I80" s="191"/>
      <c r="J80" s="191"/>
      <c r="K80" s="191"/>
      <c r="L80" s="71"/>
      <c r="M80" s="195" t="str">
        <f aca="false">D80</f>
        <v/>
      </c>
      <c r="N80" s="196" t="str">
        <f aca="false">E80</f>
        <v/>
      </c>
      <c r="O80" s="191"/>
      <c r="P80" s="191"/>
      <c r="Q80" s="191"/>
      <c r="R80" s="191"/>
      <c r="S80" s="191"/>
      <c r="T80" s="191"/>
      <c r="U80" s="71"/>
    </row>
    <row r="81" customFormat="false" ht="12.8" hidden="false" customHeight="false" outlineLevel="0" collapsed="false">
      <c r="A81" s="71"/>
      <c r="B81" s="1" t="n">
        <f aca="false">IF(C81&lt;=Рабочий!AH$1,INDEX(Рабочий!$Z$3:$Z$303,MATCH(C81,Рабочий!$AH$3:$AH$303,0)),0)</f>
        <v>0</v>
      </c>
      <c r="C81" s="1" t="n">
        <f aca="false">C80+1</f>
        <v>75</v>
      </c>
      <c r="D81" s="189" t="str">
        <f aca="false">IF(C81&lt;=Рабочий!AH$1,INDEX(Рабочий!$AA$3:$AA$303,MATCH(C81,Рабочий!$AH$3:$AH$303,0)),"")</f>
        <v/>
      </c>
      <c r="E81" s="190" t="str">
        <f aca="false">IF(D81&lt;&gt;"",INDEX(Рабочий!$AI$3:$AI$303,MATCH(C81,Рабочий!$AH$3:$AH$303,0)),"")</f>
        <v/>
      </c>
      <c r="F81" s="191"/>
      <c r="G81" s="191"/>
      <c r="H81" s="191"/>
      <c r="I81" s="191"/>
      <c r="J81" s="191"/>
      <c r="K81" s="191"/>
      <c r="L81" s="71"/>
      <c r="M81" s="195" t="str">
        <f aca="false">D81</f>
        <v/>
      </c>
      <c r="N81" s="196" t="str">
        <f aca="false">E81</f>
        <v/>
      </c>
      <c r="O81" s="191"/>
      <c r="P81" s="191"/>
      <c r="Q81" s="191"/>
      <c r="R81" s="191"/>
      <c r="S81" s="191"/>
      <c r="T81" s="191"/>
      <c r="U81" s="71"/>
    </row>
    <row r="82" customFormat="false" ht="12.8" hidden="false" customHeight="false" outlineLevel="0" collapsed="false">
      <c r="A82" s="71"/>
      <c r="B82" s="1" t="n">
        <f aca="false">IF(C82&lt;=Рабочий!AH$1,INDEX(Рабочий!$Z$3:$Z$303,MATCH(C82,Рабочий!$AH$3:$AH$303,0)),0)</f>
        <v>0</v>
      </c>
      <c r="C82" s="1" t="n">
        <f aca="false">C81+1</f>
        <v>76</v>
      </c>
      <c r="D82" s="189" t="str">
        <f aca="false">IF(C82&lt;=Рабочий!AH$1,INDEX(Рабочий!$AA$3:$AA$303,MATCH(C82,Рабочий!$AH$3:$AH$303,0)),"")</f>
        <v/>
      </c>
      <c r="E82" s="190" t="str">
        <f aca="false">IF(D82&lt;&gt;"",INDEX(Рабочий!$AI$3:$AI$303,MATCH(C82,Рабочий!$AH$3:$AH$303,0)),"")</f>
        <v/>
      </c>
      <c r="F82" s="191"/>
      <c r="G82" s="191"/>
      <c r="H82" s="191"/>
      <c r="I82" s="191"/>
      <c r="J82" s="191"/>
      <c r="K82" s="191"/>
      <c r="L82" s="71"/>
      <c r="M82" s="195" t="str">
        <f aca="false">D82</f>
        <v/>
      </c>
      <c r="N82" s="196" t="str">
        <f aca="false">E82</f>
        <v/>
      </c>
      <c r="O82" s="191"/>
      <c r="P82" s="191"/>
      <c r="Q82" s="191"/>
      <c r="R82" s="191"/>
      <c r="S82" s="191"/>
      <c r="T82" s="191"/>
      <c r="U82" s="71"/>
    </row>
    <row r="83" customFormat="false" ht="12.8" hidden="false" customHeight="false" outlineLevel="0" collapsed="false">
      <c r="A83" s="71"/>
      <c r="B83" s="1" t="n">
        <f aca="false">IF(C83&lt;=Рабочий!AH$1,INDEX(Рабочий!$Z$3:$Z$303,MATCH(C83,Рабочий!$AH$3:$AH$303,0)),0)</f>
        <v>0</v>
      </c>
      <c r="C83" s="1" t="n">
        <f aca="false">C82+1</f>
        <v>77</v>
      </c>
      <c r="D83" s="189" t="str">
        <f aca="false">IF(C83&lt;=Рабочий!AH$1,INDEX(Рабочий!$AA$3:$AA$303,MATCH(C83,Рабочий!$AH$3:$AH$303,0)),"")</f>
        <v/>
      </c>
      <c r="E83" s="190" t="str">
        <f aca="false">IF(D83&lt;&gt;"",INDEX(Рабочий!$AI$3:$AI$303,MATCH(C83,Рабочий!$AH$3:$AH$303,0)),"")</f>
        <v/>
      </c>
      <c r="F83" s="191"/>
      <c r="G83" s="191"/>
      <c r="H83" s="191"/>
      <c r="I83" s="191"/>
      <c r="J83" s="191"/>
      <c r="K83" s="191"/>
      <c r="L83" s="71"/>
      <c r="M83" s="195" t="str">
        <f aca="false">D83</f>
        <v/>
      </c>
      <c r="N83" s="196" t="str">
        <f aca="false">E83</f>
        <v/>
      </c>
      <c r="O83" s="191"/>
      <c r="P83" s="191"/>
      <c r="Q83" s="191"/>
      <c r="R83" s="191"/>
      <c r="S83" s="191"/>
      <c r="T83" s="191"/>
      <c r="U83" s="71"/>
    </row>
    <row r="84" customFormat="false" ht="12.8" hidden="false" customHeight="false" outlineLevel="0" collapsed="false">
      <c r="A84" s="71"/>
      <c r="B84" s="1" t="n">
        <f aca="false">IF(C84&lt;=Рабочий!AH$1,INDEX(Рабочий!$Z$3:$Z$303,MATCH(C84,Рабочий!$AH$3:$AH$303,0)),0)</f>
        <v>0</v>
      </c>
      <c r="C84" s="1" t="n">
        <f aca="false">C83+1</f>
        <v>78</v>
      </c>
      <c r="D84" s="189" t="str">
        <f aca="false">IF(C84&lt;=Рабочий!AH$1,INDEX(Рабочий!$AA$3:$AA$303,MATCH(C84,Рабочий!$AH$3:$AH$303,0)),"")</f>
        <v/>
      </c>
      <c r="E84" s="190" t="str">
        <f aca="false">IF(D84&lt;&gt;"",INDEX(Рабочий!$AI$3:$AI$303,MATCH(C84,Рабочий!$AH$3:$AH$303,0)),"")</f>
        <v/>
      </c>
      <c r="F84" s="191"/>
      <c r="G84" s="191"/>
      <c r="H84" s="191"/>
      <c r="I84" s="191"/>
      <c r="J84" s="191"/>
      <c r="K84" s="191"/>
      <c r="L84" s="71"/>
      <c r="M84" s="195" t="str">
        <f aca="false">D84</f>
        <v/>
      </c>
      <c r="N84" s="196" t="str">
        <f aca="false">E84</f>
        <v/>
      </c>
      <c r="O84" s="191"/>
      <c r="P84" s="191"/>
      <c r="Q84" s="191"/>
      <c r="R84" s="191"/>
      <c r="S84" s="191"/>
      <c r="T84" s="191"/>
      <c r="U84" s="71"/>
    </row>
    <row r="85" customFormat="false" ht="12.8" hidden="false" customHeight="false" outlineLevel="0" collapsed="false">
      <c r="A85" s="71"/>
      <c r="B85" s="1" t="n">
        <f aca="false">IF(C85&lt;=Рабочий!AH$1,INDEX(Рабочий!$Z$3:$Z$303,MATCH(C85,Рабочий!$AH$3:$AH$303,0)),0)</f>
        <v>0</v>
      </c>
      <c r="C85" s="1" t="n">
        <f aca="false">C84+1</f>
        <v>79</v>
      </c>
      <c r="D85" s="189" t="str">
        <f aca="false">IF(C85&lt;=Рабочий!AH$1,INDEX(Рабочий!$AA$3:$AA$303,MATCH(C85,Рабочий!$AH$3:$AH$303,0)),"")</f>
        <v/>
      </c>
      <c r="E85" s="190" t="str">
        <f aca="false">IF(D85&lt;&gt;"",INDEX(Рабочий!$AI$3:$AI$303,MATCH(C85,Рабочий!$AH$3:$AH$303,0)),"")</f>
        <v/>
      </c>
      <c r="F85" s="191"/>
      <c r="G85" s="191"/>
      <c r="H85" s="191"/>
      <c r="I85" s="191"/>
      <c r="J85" s="191"/>
      <c r="K85" s="191"/>
      <c r="L85" s="71"/>
      <c r="M85" s="195" t="str">
        <f aca="false">D85</f>
        <v/>
      </c>
      <c r="N85" s="196" t="str">
        <f aca="false">E85</f>
        <v/>
      </c>
      <c r="O85" s="191"/>
      <c r="P85" s="191"/>
      <c r="Q85" s="191"/>
      <c r="R85" s="191"/>
      <c r="S85" s="191"/>
      <c r="T85" s="191"/>
      <c r="U85" s="71"/>
    </row>
    <row r="86" customFormat="false" ht="12.8" hidden="false" customHeight="false" outlineLevel="0" collapsed="false">
      <c r="A86" s="71"/>
      <c r="B86" s="1" t="n">
        <f aca="false">IF(C86&lt;=Рабочий!AH$1,INDEX(Рабочий!$Z$3:$Z$303,MATCH(C86,Рабочий!$AH$3:$AH$303,0)),0)</f>
        <v>0</v>
      </c>
      <c r="C86" s="1" t="n">
        <f aca="false">C85+1</f>
        <v>80</v>
      </c>
      <c r="D86" s="189" t="str">
        <f aca="false">IF(C86&lt;=Рабочий!AH$1,INDEX(Рабочий!$AA$3:$AA$303,MATCH(C86,Рабочий!$AH$3:$AH$303,0)),"")</f>
        <v/>
      </c>
      <c r="E86" s="190" t="str">
        <f aca="false">IF(D86&lt;&gt;"",INDEX(Рабочий!$AI$3:$AI$303,MATCH(C86,Рабочий!$AH$3:$AH$303,0)),"")</f>
        <v/>
      </c>
      <c r="F86" s="191"/>
      <c r="G86" s="191"/>
      <c r="H86" s="191"/>
      <c r="I86" s="191"/>
      <c r="J86" s="191"/>
      <c r="K86" s="191"/>
      <c r="L86" s="71"/>
      <c r="M86" s="195" t="str">
        <f aca="false">D86</f>
        <v/>
      </c>
      <c r="N86" s="196" t="str">
        <f aca="false">E86</f>
        <v/>
      </c>
      <c r="O86" s="191"/>
      <c r="P86" s="191"/>
      <c r="Q86" s="191"/>
      <c r="R86" s="191"/>
      <c r="S86" s="191"/>
      <c r="T86" s="191"/>
      <c r="U86" s="71"/>
    </row>
    <row r="87" customFormat="false" ht="12.8" hidden="false" customHeight="false" outlineLevel="0" collapsed="false">
      <c r="A87" s="71"/>
      <c r="B87" s="1" t="n">
        <f aca="false">IF(C87&lt;=Рабочий!AH$1,INDEX(Рабочий!$Z$3:$Z$303,MATCH(C87,Рабочий!$AH$3:$AH$303,0)),0)</f>
        <v>0</v>
      </c>
      <c r="C87" s="1" t="n">
        <f aca="false">C86+1</f>
        <v>81</v>
      </c>
      <c r="D87" s="189" t="str">
        <f aca="false">IF(C87&lt;=Рабочий!AH$1,INDEX(Рабочий!$AA$3:$AA$303,MATCH(C87,Рабочий!$AH$3:$AH$303,0)),"")</f>
        <v/>
      </c>
      <c r="E87" s="190" t="str">
        <f aca="false">IF(D87&lt;&gt;"",INDEX(Рабочий!$AI$3:$AI$303,MATCH(C87,Рабочий!$AH$3:$AH$303,0)),"")</f>
        <v/>
      </c>
      <c r="F87" s="191"/>
      <c r="G87" s="191"/>
      <c r="H87" s="191"/>
      <c r="I87" s="191"/>
      <c r="J87" s="191"/>
      <c r="K87" s="191"/>
      <c r="L87" s="71"/>
      <c r="M87" s="195" t="str">
        <f aca="false">D87</f>
        <v/>
      </c>
      <c r="N87" s="196" t="str">
        <f aca="false">E87</f>
        <v/>
      </c>
      <c r="O87" s="191"/>
      <c r="P87" s="191"/>
      <c r="Q87" s="191"/>
      <c r="R87" s="191"/>
      <c r="S87" s="191"/>
      <c r="T87" s="191"/>
      <c r="U87" s="71"/>
    </row>
    <row r="88" customFormat="false" ht="12.8" hidden="false" customHeight="false" outlineLevel="0" collapsed="false">
      <c r="A88" s="71"/>
      <c r="B88" s="1" t="n">
        <f aca="false">IF(C88&lt;=Рабочий!AH$1,INDEX(Рабочий!$Z$3:$Z$303,MATCH(C88,Рабочий!$AH$3:$AH$303,0)),0)</f>
        <v>0</v>
      </c>
      <c r="C88" s="1" t="n">
        <f aca="false">C87+1</f>
        <v>82</v>
      </c>
      <c r="D88" s="189" t="str">
        <f aca="false">IF(C88&lt;=Рабочий!AH$1,INDEX(Рабочий!$AA$3:$AA$303,MATCH(C88,Рабочий!$AH$3:$AH$303,0)),"")</f>
        <v/>
      </c>
      <c r="E88" s="190" t="str">
        <f aca="false">IF(D88&lt;&gt;"",INDEX(Рабочий!$AI$3:$AI$303,MATCH(C88,Рабочий!$AH$3:$AH$303,0)),"")</f>
        <v/>
      </c>
      <c r="F88" s="191"/>
      <c r="G88" s="191"/>
      <c r="H88" s="191"/>
      <c r="I88" s="191"/>
      <c r="J88" s="191"/>
      <c r="K88" s="191"/>
      <c r="L88" s="71"/>
      <c r="M88" s="195" t="str">
        <f aca="false">D88</f>
        <v/>
      </c>
      <c r="N88" s="196" t="str">
        <f aca="false">E88</f>
        <v/>
      </c>
      <c r="O88" s="191"/>
      <c r="P88" s="191"/>
      <c r="Q88" s="191"/>
      <c r="R88" s="191"/>
      <c r="S88" s="191"/>
      <c r="T88" s="191"/>
      <c r="U88" s="71"/>
    </row>
    <row r="89" customFormat="false" ht="12.8" hidden="false" customHeight="false" outlineLevel="0" collapsed="false">
      <c r="A89" s="71"/>
      <c r="B89" s="1" t="n">
        <f aca="false">IF(C89&lt;=Рабочий!AH$1,INDEX(Рабочий!$Z$3:$Z$303,MATCH(C89,Рабочий!$AH$3:$AH$303,0)),0)</f>
        <v>0</v>
      </c>
      <c r="C89" s="1" t="n">
        <f aca="false">C88+1</f>
        <v>83</v>
      </c>
      <c r="D89" s="189" t="str">
        <f aca="false">IF(C89&lt;=Рабочий!AH$1,INDEX(Рабочий!$AA$3:$AA$303,MATCH(C89,Рабочий!$AH$3:$AH$303,0)),"")</f>
        <v/>
      </c>
      <c r="E89" s="190" t="str">
        <f aca="false">IF(D89&lt;&gt;"",INDEX(Рабочий!$AI$3:$AI$303,MATCH(C89,Рабочий!$AH$3:$AH$303,0)),"")</f>
        <v/>
      </c>
      <c r="F89" s="191"/>
      <c r="G89" s="191"/>
      <c r="H89" s="191"/>
      <c r="I89" s="191"/>
      <c r="J89" s="191"/>
      <c r="K89" s="191"/>
      <c r="L89" s="71"/>
      <c r="M89" s="195" t="str">
        <f aca="false">D89</f>
        <v/>
      </c>
      <c r="N89" s="196" t="str">
        <f aca="false">E89</f>
        <v/>
      </c>
      <c r="O89" s="191"/>
      <c r="P89" s="191"/>
      <c r="Q89" s="191"/>
      <c r="R89" s="191"/>
      <c r="S89" s="191"/>
      <c r="T89" s="191"/>
      <c r="U89" s="71"/>
    </row>
    <row r="90" customFormat="false" ht="12.8" hidden="false" customHeight="false" outlineLevel="0" collapsed="false">
      <c r="A90" s="71"/>
      <c r="B90" s="1" t="n">
        <f aca="false">IF(C90&lt;=Рабочий!AH$1,INDEX(Рабочий!$Z$3:$Z$303,MATCH(C90,Рабочий!$AH$3:$AH$303,0)),0)</f>
        <v>0</v>
      </c>
      <c r="C90" s="1" t="n">
        <f aca="false">C89+1</f>
        <v>84</v>
      </c>
      <c r="D90" s="189" t="str">
        <f aca="false">IF(C90&lt;=Рабочий!AH$1,INDEX(Рабочий!$AA$3:$AA$303,MATCH(C90,Рабочий!$AH$3:$AH$303,0)),"")</f>
        <v/>
      </c>
      <c r="E90" s="190" t="str">
        <f aca="false">IF(D90&lt;&gt;"",INDEX(Рабочий!$AI$3:$AI$303,MATCH(C90,Рабочий!$AH$3:$AH$303,0)),"")</f>
        <v/>
      </c>
      <c r="F90" s="191"/>
      <c r="G90" s="191"/>
      <c r="H90" s="191"/>
      <c r="I90" s="191"/>
      <c r="J90" s="191"/>
      <c r="K90" s="191"/>
      <c r="L90" s="71"/>
      <c r="M90" s="195" t="str">
        <f aca="false">D90</f>
        <v/>
      </c>
      <c r="N90" s="196" t="str">
        <f aca="false">E90</f>
        <v/>
      </c>
      <c r="O90" s="191"/>
      <c r="P90" s="191"/>
      <c r="Q90" s="191"/>
      <c r="R90" s="191"/>
      <c r="S90" s="191"/>
      <c r="T90" s="191"/>
      <c r="U90" s="71"/>
    </row>
    <row r="91" customFormat="false" ht="12.8" hidden="false" customHeight="false" outlineLevel="0" collapsed="false">
      <c r="A91" s="71"/>
      <c r="B91" s="1" t="n">
        <f aca="false">IF(C91&lt;=Рабочий!AH$1,INDEX(Рабочий!$Z$3:$Z$303,MATCH(C91,Рабочий!$AH$3:$AH$303,0)),0)</f>
        <v>0</v>
      </c>
      <c r="C91" s="1" t="n">
        <f aca="false">C90+1</f>
        <v>85</v>
      </c>
      <c r="D91" s="189" t="str">
        <f aca="false">IF(C91&lt;=Рабочий!AH$1,INDEX(Рабочий!$AA$3:$AA$303,MATCH(C91,Рабочий!$AH$3:$AH$303,0)),"")</f>
        <v/>
      </c>
      <c r="E91" s="190" t="str">
        <f aca="false">IF(D91&lt;&gt;"",INDEX(Рабочий!$AI$3:$AI$303,MATCH(C91,Рабочий!$AH$3:$AH$303,0)),"")</f>
        <v/>
      </c>
      <c r="F91" s="191"/>
      <c r="G91" s="191"/>
      <c r="H91" s="191"/>
      <c r="I91" s="191"/>
      <c r="J91" s="191"/>
      <c r="K91" s="191"/>
      <c r="L91" s="71"/>
      <c r="M91" s="195" t="str">
        <f aca="false">D91</f>
        <v/>
      </c>
      <c r="N91" s="196" t="str">
        <f aca="false">E91</f>
        <v/>
      </c>
      <c r="O91" s="191"/>
      <c r="P91" s="191"/>
      <c r="Q91" s="191"/>
      <c r="R91" s="191"/>
      <c r="S91" s="191"/>
      <c r="T91" s="191"/>
      <c r="U91" s="71"/>
    </row>
    <row r="92" customFormat="false" ht="12.8" hidden="false" customHeight="false" outlineLevel="0" collapsed="false">
      <c r="A92" s="71"/>
      <c r="B92" s="1" t="n">
        <f aca="false">IF(C92&lt;=Рабочий!AH$1,INDEX(Рабочий!$Z$3:$Z$303,MATCH(C92,Рабочий!$AH$3:$AH$303,0)),0)</f>
        <v>0</v>
      </c>
      <c r="C92" s="1" t="n">
        <f aca="false">C91+1</f>
        <v>86</v>
      </c>
      <c r="D92" s="189" t="str">
        <f aca="false">IF(C92&lt;=Рабочий!AH$1,INDEX(Рабочий!$AA$3:$AA$303,MATCH(C92,Рабочий!$AH$3:$AH$303,0)),"")</f>
        <v/>
      </c>
      <c r="E92" s="190" t="str">
        <f aca="false">IF(D92&lt;&gt;"",INDEX(Рабочий!$AI$3:$AI$303,MATCH(C92,Рабочий!$AH$3:$AH$303,0)),"")</f>
        <v/>
      </c>
      <c r="F92" s="191"/>
      <c r="G92" s="191"/>
      <c r="H92" s="191"/>
      <c r="I92" s="191"/>
      <c r="J92" s="191"/>
      <c r="K92" s="191"/>
      <c r="L92" s="71"/>
      <c r="M92" s="195" t="str">
        <f aca="false">D92</f>
        <v/>
      </c>
      <c r="N92" s="196" t="str">
        <f aca="false">E92</f>
        <v/>
      </c>
      <c r="O92" s="191"/>
      <c r="P92" s="191"/>
      <c r="Q92" s="191"/>
      <c r="R92" s="191"/>
      <c r="S92" s="191"/>
      <c r="T92" s="191"/>
      <c r="U92" s="71"/>
    </row>
    <row r="93" customFormat="false" ht="12.8" hidden="false" customHeight="false" outlineLevel="0" collapsed="false">
      <c r="A93" s="71"/>
      <c r="B93" s="1" t="n">
        <f aca="false">IF(C93&lt;=Рабочий!AH$1,INDEX(Рабочий!$Z$3:$Z$303,MATCH(C93,Рабочий!$AH$3:$AH$303,0)),0)</f>
        <v>0</v>
      </c>
      <c r="C93" s="1" t="n">
        <f aca="false">C92+1</f>
        <v>87</v>
      </c>
      <c r="D93" s="189" t="str">
        <f aca="false">IF(C93&lt;=Рабочий!AH$1,INDEX(Рабочий!$AA$3:$AA$303,MATCH(C93,Рабочий!$AH$3:$AH$303,0)),"")</f>
        <v/>
      </c>
      <c r="E93" s="190" t="str">
        <f aca="false">IF(D93&lt;&gt;"",INDEX(Рабочий!$AI$3:$AI$303,MATCH(C93,Рабочий!$AH$3:$AH$303,0)),"")</f>
        <v/>
      </c>
      <c r="F93" s="191"/>
      <c r="G93" s="191"/>
      <c r="H93" s="191"/>
      <c r="I93" s="191"/>
      <c r="J93" s="191"/>
      <c r="K93" s="191"/>
      <c r="L93" s="71"/>
      <c r="M93" s="195" t="str">
        <f aca="false">D93</f>
        <v/>
      </c>
      <c r="N93" s="196" t="str">
        <f aca="false">E93</f>
        <v/>
      </c>
      <c r="O93" s="191"/>
      <c r="P93" s="191"/>
      <c r="Q93" s="191"/>
      <c r="R93" s="191"/>
      <c r="S93" s="191"/>
      <c r="T93" s="191"/>
      <c r="U93" s="71"/>
    </row>
    <row r="94" customFormat="false" ht="12.8" hidden="false" customHeight="false" outlineLevel="0" collapsed="false">
      <c r="A94" s="71"/>
      <c r="B94" s="1" t="n">
        <f aca="false">IF(C94&lt;=Рабочий!AH$1,INDEX(Рабочий!$Z$3:$Z$303,MATCH(C94,Рабочий!$AH$3:$AH$303,0)),0)</f>
        <v>0</v>
      </c>
      <c r="C94" s="1" t="n">
        <f aca="false">C93+1</f>
        <v>88</v>
      </c>
      <c r="D94" s="189" t="str">
        <f aca="false">IF(C94&lt;=Рабочий!AH$1,INDEX(Рабочий!$AA$3:$AA$303,MATCH(C94,Рабочий!$AH$3:$AH$303,0)),"")</f>
        <v/>
      </c>
      <c r="E94" s="190" t="str">
        <f aca="false">IF(D94&lt;&gt;"",INDEX(Рабочий!$AI$3:$AI$303,MATCH(C94,Рабочий!$AH$3:$AH$303,0)),"")</f>
        <v/>
      </c>
      <c r="F94" s="191"/>
      <c r="G94" s="191"/>
      <c r="H94" s="191"/>
      <c r="I94" s="191"/>
      <c r="J94" s="191"/>
      <c r="K94" s="191"/>
      <c r="L94" s="71"/>
      <c r="M94" s="195" t="str">
        <f aca="false">D94</f>
        <v/>
      </c>
      <c r="N94" s="196" t="str">
        <f aca="false">E94</f>
        <v/>
      </c>
      <c r="O94" s="191"/>
      <c r="P94" s="191"/>
      <c r="Q94" s="191"/>
      <c r="R94" s="191"/>
      <c r="S94" s="191"/>
      <c r="T94" s="191"/>
      <c r="U94" s="71"/>
    </row>
    <row r="95" customFormat="false" ht="12.8" hidden="false" customHeight="false" outlineLevel="0" collapsed="false">
      <c r="A95" s="71"/>
      <c r="B95" s="1" t="n">
        <f aca="false">IF(C95&lt;=Рабочий!AH$1,INDEX(Рабочий!$Z$3:$Z$303,MATCH(C95,Рабочий!$AH$3:$AH$303,0)),0)</f>
        <v>0</v>
      </c>
      <c r="C95" s="1" t="n">
        <f aca="false">C94+1</f>
        <v>89</v>
      </c>
      <c r="D95" s="189" t="str">
        <f aca="false">IF(C95&lt;=Рабочий!AH$1,INDEX(Рабочий!$AA$3:$AA$303,MATCH(C95,Рабочий!$AH$3:$AH$303,0)),"")</f>
        <v/>
      </c>
      <c r="E95" s="190" t="str">
        <f aca="false">IF(D95&lt;&gt;"",INDEX(Рабочий!$AI$3:$AI$303,MATCH(C95,Рабочий!$AH$3:$AH$303,0)),"")</f>
        <v/>
      </c>
      <c r="F95" s="191"/>
      <c r="G95" s="191"/>
      <c r="H95" s="191"/>
      <c r="I95" s="191"/>
      <c r="J95" s="191"/>
      <c r="K95" s="191"/>
      <c r="L95" s="71"/>
      <c r="M95" s="195" t="str">
        <f aca="false">D95</f>
        <v/>
      </c>
      <c r="N95" s="196" t="str">
        <f aca="false">E95</f>
        <v/>
      </c>
      <c r="O95" s="191"/>
      <c r="P95" s="191"/>
      <c r="Q95" s="191"/>
      <c r="R95" s="191"/>
      <c r="S95" s="191"/>
      <c r="T95" s="191"/>
      <c r="U95" s="71"/>
    </row>
    <row r="96" customFormat="false" ht="12.8" hidden="false" customHeight="false" outlineLevel="0" collapsed="false">
      <c r="A96" s="71"/>
      <c r="B96" s="1" t="n">
        <f aca="false">IF(C96&lt;=Рабочий!AH$1,INDEX(Рабочий!$Z$3:$Z$303,MATCH(C96,Рабочий!$AH$3:$AH$303,0)),0)</f>
        <v>0</v>
      </c>
      <c r="C96" s="1" t="n">
        <f aca="false">C95+1</f>
        <v>90</v>
      </c>
      <c r="D96" s="189" t="str">
        <f aca="false">IF(C96&lt;=Рабочий!AH$1,INDEX(Рабочий!$AA$3:$AA$303,MATCH(C96,Рабочий!$AH$3:$AH$303,0)),"")</f>
        <v/>
      </c>
      <c r="E96" s="190" t="str">
        <f aca="false">IF(D96&lt;&gt;"",INDEX(Рабочий!$AI$3:$AI$303,MATCH(C96,Рабочий!$AH$3:$AH$303,0)),"")</f>
        <v/>
      </c>
      <c r="F96" s="191"/>
      <c r="G96" s="191"/>
      <c r="H96" s="191"/>
      <c r="I96" s="191"/>
      <c r="J96" s="191"/>
      <c r="K96" s="191"/>
      <c r="L96" s="71"/>
      <c r="M96" s="195" t="str">
        <f aca="false">D96</f>
        <v/>
      </c>
      <c r="N96" s="196" t="str">
        <f aca="false">E96</f>
        <v/>
      </c>
      <c r="O96" s="191"/>
      <c r="P96" s="191"/>
      <c r="Q96" s="191"/>
      <c r="R96" s="191"/>
      <c r="S96" s="191"/>
      <c r="T96" s="191"/>
      <c r="U96" s="71"/>
    </row>
    <row r="97" customFormat="false" ht="12.8" hidden="false" customHeight="false" outlineLevel="0" collapsed="false">
      <c r="A97" s="71"/>
      <c r="B97" s="1" t="n">
        <f aca="false">IF(C97&lt;=Рабочий!AH$1,INDEX(Рабочий!$Z$3:$Z$303,MATCH(C97,Рабочий!$AH$3:$AH$303,0)),0)</f>
        <v>0</v>
      </c>
      <c r="C97" s="1" t="n">
        <f aca="false">C96+1</f>
        <v>91</v>
      </c>
      <c r="D97" s="189" t="str">
        <f aca="false">IF(C97&lt;=Рабочий!AH$1,INDEX(Рабочий!$AA$3:$AA$303,MATCH(C97,Рабочий!$AH$3:$AH$303,0)),"")</f>
        <v/>
      </c>
      <c r="E97" s="190" t="str">
        <f aca="false">IF(D97&lt;&gt;"",INDEX(Рабочий!$AI$3:$AI$303,MATCH(C97,Рабочий!$AH$3:$AH$303,0)),"")</f>
        <v/>
      </c>
      <c r="F97" s="191"/>
      <c r="G97" s="191"/>
      <c r="H97" s="191"/>
      <c r="I97" s="191"/>
      <c r="J97" s="191"/>
      <c r="K97" s="191"/>
      <c r="L97" s="71"/>
      <c r="M97" s="195" t="str">
        <f aca="false">D97</f>
        <v/>
      </c>
      <c r="N97" s="196" t="str">
        <f aca="false">E97</f>
        <v/>
      </c>
      <c r="O97" s="191"/>
      <c r="P97" s="191"/>
      <c r="Q97" s="191"/>
      <c r="R97" s="191"/>
      <c r="S97" s="191"/>
      <c r="T97" s="191"/>
      <c r="U97" s="71"/>
    </row>
    <row r="98" customFormat="false" ht="12.8" hidden="false" customHeight="false" outlineLevel="0" collapsed="false">
      <c r="A98" s="71"/>
      <c r="B98" s="1" t="n">
        <f aca="false">IF(C98&lt;=Рабочий!AH$1,INDEX(Рабочий!$Z$3:$Z$303,MATCH(C98,Рабочий!$AH$3:$AH$303,0)),0)</f>
        <v>0</v>
      </c>
      <c r="C98" s="1" t="n">
        <f aca="false">C97+1</f>
        <v>92</v>
      </c>
      <c r="D98" s="189" t="str">
        <f aca="false">IF(C98&lt;=Рабочий!AH$1,INDEX(Рабочий!$AA$3:$AA$303,MATCH(C98,Рабочий!$AH$3:$AH$303,0)),"")</f>
        <v/>
      </c>
      <c r="E98" s="190" t="str">
        <f aca="false">IF(D98&lt;&gt;"",INDEX(Рабочий!$AI$3:$AI$303,MATCH(C98,Рабочий!$AH$3:$AH$303,0)),"")</f>
        <v/>
      </c>
      <c r="F98" s="191"/>
      <c r="G98" s="191"/>
      <c r="H98" s="191"/>
      <c r="I98" s="191"/>
      <c r="J98" s="191"/>
      <c r="K98" s="191"/>
      <c r="L98" s="71"/>
      <c r="M98" s="195" t="str">
        <f aca="false">D98</f>
        <v/>
      </c>
      <c r="N98" s="196" t="str">
        <f aca="false">E98</f>
        <v/>
      </c>
      <c r="O98" s="191"/>
      <c r="P98" s="191"/>
      <c r="Q98" s="191"/>
      <c r="R98" s="191"/>
      <c r="S98" s="191"/>
      <c r="T98" s="191"/>
      <c r="U98" s="71"/>
    </row>
    <row r="99" customFormat="false" ht="12.8" hidden="false" customHeight="false" outlineLevel="0" collapsed="false">
      <c r="A99" s="71"/>
      <c r="B99" s="1" t="n">
        <f aca="false">IF(C99&lt;=Рабочий!AH$1,INDEX(Рабочий!$Z$3:$Z$303,MATCH(C99,Рабочий!$AH$3:$AH$303,0)),0)</f>
        <v>0</v>
      </c>
      <c r="C99" s="1" t="n">
        <f aca="false">C98+1</f>
        <v>93</v>
      </c>
      <c r="D99" s="189" t="str">
        <f aca="false">IF(C99&lt;=Рабочий!AH$1,INDEX(Рабочий!$AA$3:$AA$303,MATCH(C99,Рабочий!$AH$3:$AH$303,0)),"")</f>
        <v/>
      </c>
      <c r="E99" s="190" t="str">
        <f aca="false">IF(D99&lt;&gt;"",INDEX(Рабочий!$AI$3:$AI$303,MATCH(C99,Рабочий!$AH$3:$AH$303,0)),"")</f>
        <v/>
      </c>
      <c r="F99" s="191"/>
      <c r="G99" s="191"/>
      <c r="H99" s="191"/>
      <c r="I99" s="191"/>
      <c r="J99" s="191"/>
      <c r="K99" s="191"/>
      <c r="L99" s="71"/>
      <c r="M99" s="195" t="str">
        <f aca="false">D99</f>
        <v/>
      </c>
      <c r="N99" s="196" t="str">
        <f aca="false">E99</f>
        <v/>
      </c>
      <c r="O99" s="191"/>
      <c r="P99" s="191"/>
      <c r="Q99" s="191"/>
      <c r="R99" s="191"/>
      <c r="S99" s="191"/>
      <c r="T99" s="191"/>
      <c r="U99" s="71"/>
    </row>
    <row r="100" customFormat="false" ht="12.8" hidden="false" customHeight="false" outlineLevel="0" collapsed="false">
      <c r="A100" s="71"/>
      <c r="B100" s="1" t="n">
        <f aca="false">IF(C100&lt;=Рабочий!AH$1,INDEX(Рабочий!$Z$3:$Z$303,MATCH(C100,Рабочий!$AH$3:$AH$303,0)),0)</f>
        <v>0</v>
      </c>
      <c r="C100" s="1" t="n">
        <f aca="false">C99+1</f>
        <v>94</v>
      </c>
      <c r="D100" s="189" t="str">
        <f aca="false">IF(C100&lt;=Рабочий!AH$1,INDEX(Рабочий!$AA$3:$AA$303,MATCH(C100,Рабочий!$AH$3:$AH$303,0)),"")</f>
        <v/>
      </c>
      <c r="E100" s="190" t="str">
        <f aca="false">IF(D100&lt;&gt;"",INDEX(Рабочий!$AI$3:$AI$303,MATCH(C100,Рабочий!$AH$3:$AH$303,0)),"")</f>
        <v/>
      </c>
      <c r="F100" s="191"/>
      <c r="G100" s="191"/>
      <c r="H100" s="191"/>
      <c r="I100" s="191"/>
      <c r="J100" s="191"/>
      <c r="K100" s="191"/>
      <c r="L100" s="71"/>
      <c r="M100" s="195" t="str">
        <f aca="false">D100</f>
        <v/>
      </c>
      <c r="N100" s="196" t="str">
        <f aca="false">E100</f>
        <v/>
      </c>
      <c r="O100" s="191"/>
      <c r="P100" s="191"/>
      <c r="Q100" s="191"/>
      <c r="R100" s="191"/>
      <c r="S100" s="191"/>
      <c r="T100" s="191"/>
      <c r="U100" s="71"/>
    </row>
    <row r="101" customFormat="false" ht="12.8" hidden="false" customHeight="false" outlineLevel="0" collapsed="false">
      <c r="A101" s="71"/>
      <c r="B101" s="1" t="n">
        <f aca="false">IF(C101&lt;=Рабочий!AH$1,INDEX(Рабочий!$Z$3:$Z$303,MATCH(C101,Рабочий!$AH$3:$AH$303,0)),0)</f>
        <v>0</v>
      </c>
      <c r="C101" s="1" t="n">
        <f aca="false">C100+1</f>
        <v>95</v>
      </c>
      <c r="D101" s="189" t="str">
        <f aca="false">IF(C101&lt;=Рабочий!AH$1,INDEX(Рабочий!$AA$3:$AA$303,MATCH(C101,Рабочий!$AH$3:$AH$303,0)),"")</f>
        <v/>
      </c>
      <c r="E101" s="190" t="str">
        <f aca="false">IF(D101&lt;&gt;"",INDEX(Рабочий!$AI$3:$AI$303,MATCH(C101,Рабочий!$AH$3:$AH$303,0)),"")</f>
        <v/>
      </c>
      <c r="F101" s="191"/>
      <c r="G101" s="191"/>
      <c r="H101" s="191"/>
      <c r="I101" s="191"/>
      <c r="J101" s="191"/>
      <c r="K101" s="191"/>
      <c r="L101" s="71"/>
      <c r="M101" s="195" t="str">
        <f aca="false">D101</f>
        <v/>
      </c>
      <c r="N101" s="196" t="str">
        <f aca="false">E101</f>
        <v/>
      </c>
      <c r="O101" s="191"/>
      <c r="P101" s="191"/>
      <c r="Q101" s="191"/>
      <c r="R101" s="191"/>
      <c r="S101" s="191"/>
      <c r="T101" s="191"/>
      <c r="U101" s="71"/>
    </row>
    <row r="102" customFormat="false" ht="12.8" hidden="false" customHeight="false" outlineLevel="0" collapsed="false">
      <c r="A102" s="71"/>
      <c r="B102" s="1" t="n">
        <f aca="false">IF(C102&lt;=Рабочий!AH$1,INDEX(Рабочий!$Z$3:$Z$303,MATCH(C102,Рабочий!$AH$3:$AH$303,0)),0)</f>
        <v>0</v>
      </c>
      <c r="C102" s="1" t="n">
        <f aca="false">C101+1</f>
        <v>96</v>
      </c>
      <c r="D102" s="189" t="str">
        <f aca="false">IF(C102&lt;=Рабочий!AH$1,INDEX(Рабочий!$AA$3:$AA$303,MATCH(C102,Рабочий!$AH$3:$AH$303,0)),"")</f>
        <v/>
      </c>
      <c r="E102" s="190" t="str">
        <f aca="false">IF(D102&lt;&gt;"",INDEX(Рабочий!$AI$3:$AI$303,MATCH(C102,Рабочий!$AH$3:$AH$303,0)),"")</f>
        <v/>
      </c>
      <c r="F102" s="191"/>
      <c r="G102" s="191"/>
      <c r="H102" s="191"/>
      <c r="I102" s="191"/>
      <c r="J102" s="191"/>
      <c r="K102" s="191"/>
      <c r="L102" s="71"/>
      <c r="M102" s="195" t="str">
        <f aca="false">D102</f>
        <v/>
      </c>
      <c r="N102" s="196" t="str">
        <f aca="false">E102</f>
        <v/>
      </c>
      <c r="O102" s="191"/>
      <c r="P102" s="191"/>
      <c r="Q102" s="191"/>
      <c r="R102" s="191"/>
      <c r="S102" s="191"/>
      <c r="T102" s="191"/>
      <c r="U102" s="71"/>
    </row>
    <row r="103" customFormat="false" ht="12.8" hidden="false" customHeight="false" outlineLevel="0" collapsed="false">
      <c r="A103" s="71"/>
      <c r="B103" s="1" t="n">
        <f aca="false">IF(C103&lt;=Рабочий!AH$1,INDEX(Рабочий!$Z$3:$Z$303,MATCH(C103,Рабочий!$AH$3:$AH$303,0)),0)</f>
        <v>0</v>
      </c>
      <c r="C103" s="1" t="n">
        <f aca="false">C102+1</f>
        <v>97</v>
      </c>
      <c r="D103" s="189" t="str">
        <f aca="false">IF(C103&lt;=Рабочий!AH$1,INDEX(Рабочий!$AA$3:$AA$303,MATCH(C103,Рабочий!$AH$3:$AH$303,0)),"")</f>
        <v/>
      </c>
      <c r="E103" s="190" t="str">
        <f aca="false">IF(D103&lt;&gt;"",INDEX(Рабочий!$AI$3:$AI$303,MATCH(C103,Рабочий!$AH$3:$AH$303,0)),"")</f>
        <v/>
      </c>
      <c r="F103" s="191"/>
      <c r="G103" s="191"/>
      <c r="H103" s="191"/>
      <c r="I103" s="191"/>
      <c r="J103" s="191"/>
      <c r="K103" s="191"/>
      <c r="L103" s="71"/>
      <c r="M103" s="195" t="str">
        <f aca="false">D103</f>
        <v/>
      </c>
      <c r="N103" s="196" t="str">
        <f aca="false">E103</f>
        <v/>
      </c>
      <c r="O103" s="191"/>
      <c r="P103" s="191"/>
      <c r="Q103" s="191"/>
      <c r="R103" s="191"/>
      <c r="S103" s="191"/>
      <c r="T103" s="191"/>
      <c r="U103" s="71"/>
    </row>
    <row r="104" customFormat="false" ht="12.8" hidden="false" customHeight="false" outlineLevel="0" collapsed="false">
      <c r="A104" s="71"/>
      <c r="B104" s="1" t="n">
        <f aca="false">IF(C104&lt;=Рабочий!AH$1,INDEX(Рабочий!$Z$3:$Z$303,MATCH(C104,Рабочий!$AH$3:$AH$303,0)),0)</f>
        <v>0</v>
      </c>
      <c r="C104" s="1" t="n">
        <f aca="false">C103+1</f>
        <v>98</v>
      </c>
      <c r="D104" s="189" t="str">
        <f aca="false">IF(C104&lt;=Рабочий!AH$1,INDEX(Рабочий!$AA$3:$AA$303,MATCH(C104,Рабочий!$AH$3:$AH$303,0)),"")</f>
        <v/>
      </c>
      <c r="E104" s="190" t="str">
        <f aca="false">IF(D104&lt;&gt;"",INDEX(Рабочий!$AI$3:$AI$303,MATCH(C104,Рабочий!$AH$3:$AH$303,0)),"")</f>
        <v/>
      </c>
      <c r="F104" s="191"/>
      <c r="G104" s="191"/>
      <c r="H104" s="191"/>
      <c r="I104" s="191"/>
      <c r="J104" s="191"/>
      <c r="K104" s="191"/>
      <c r="L104" s="71"/>
      <c r="M104" s="195" t="str">
        <f aca="false">D104</f>
        <v/>
      </c>
      <c r="N104" s="196" t="str">
        <f aca="false">E104</f>
        <v/>
      </c>
      <c r="O104" s="191"/>
      <c r="P104" s="191"/>
      <c r="Q104" s="191"/>
      <c r="R104" s="191"/>
      <c r="S104" s="191"/>
      <c r="T104" s="191"/>
      <c r="U104" s="71"/>
    </row>
    <row r="105" customFormat="false" ht="12.8" hidden="false" customHeight="false" outlineLevel="0" collapsed="false">
      <c r="A105" s="71"/>
      <c r="B105" s="1" t="n">
        <f aca="false">IF(C105&lt;=Рабочий!AH$1,INDEX(Рабочий!$Z$3:$Z$303,MATCH(C105,Рабочий!$AH$3:$AH$303,0)),0)</f>
        <v>0</v>
      </c>
      <c r="C105" s="1" t="n">
        <f aca="false">C104+1</f>
        <v>99</v>
      </c>
      <c r="D105" s="189" t="str">
        <f aca="false">IF(C105&lt;=Рабочий!AH$1,INDEX(Рабочий!$AA$3:$AA$303,MATCH(C105,Рабочий!$AH$3:$AH$303,0)),"")</f>
        <v/>
      </c>
      <c r="E105" s="190" t="str">
        <f aca="false">IF(D105&lt;&gt;"",INDEX(Рабочий!$AI$3:$AI$303,MATCH(C105,Рабочий!$AH$3:$AH$303,0)),"")</f>
        <v/>
      </c>
      <c r="F105" s="191"/>
      <c r="G105" s="191"/>
      <c r="H105" s="191"/>
      <c r="I105" s="191"/>
      <c r="J105" s="191"/>
      <c r="K105" s="191"/>
      <c r="L105" s="71"/>
      <c r="M105" s="195" t="str">
        <f aca="false">D105</f>
        <v/>
      </c>
      <c r="N105" s="196" t="str">
        <f aca="false">E105</f>
        <v/>
      </c>
      <c r="O105" s="191"/>
      <c r="P105" s="191"/>
      <c r="Q105" s="191"/>
      <c r="R105" s="191"/>
      <c r="S105" s="191"/>
      <c r="T105" s="191"/>
      <c r="U105" s="71"/>
    </row>
    <row r="106" customFormat="false" ht="12.8" hidden="false" customHeight="false" outlineLevel="0" collapsed="false">
      <c r="A106" s="71"/>
      <c r="B106" s="1" t="n">
        <f aca="false">IF(C106&lt;=Рабочий!AH$1,INDEX(Рабочий!$Z$3:$Z$303,MATCH(C106,Рабочий!$AH$3:$AH$303,0)),0)</f>
        <v>0</v>
      </c>
      <c r="C106" s="1" t="n">
        <f aca="false">C105+1</f>
        <v>100</v>
      </c>
      <c r="D106" s="189" t="str">
        <f aca="false">IF(C106&lt;=Рабочий!AH$1,INDEX(Рабочий!$AA$3:$AA$303,MATCH(C106,Рабочий!$AH$3:$AH$303,0)),"")</f>
        <v/>
      </c>
      <c r="E106" s="190" t="str">
        <f aca="false">IF(D106&lt;&gt;"",INDEX(Рабочий!$AI$3:$AI$303,MATCH(C106,Рабочий!$AH$3:$AH$303,0)),"")</f>
        <v/>
      </c>
      <c r="F106" s="191"/>
      <c r="G106" s="191"/>
      <c r="H106" s="191"/>
      <c r="I106" s="191"/>
      <c r="J106" s="191"/>
      <c r="K106" s="191"/>
      <c r="L106" s="71"/>
      <c r="M106" s="195" t="str">
        <f aca="false">D106</f>
        <v/>
      </c>
      <c r="N106" s="196" t="str">
        <f aca="false">E106</f>
        <v/>
      </c>
      <c r="O106" s="191"/>
      <c r="P106" s="191"/>
      <c r="Q106" s="191"/>
      <c r="R106" s="191"/>
      <c r="S106" s="191"/>
      <c r="T106" s="191"/>
      <c r="U106" s="71"/>
    </row>
    <row r="107" customFormat="false" ht="12.8" hidden="false" customHeight="false" outlineLevel="0" collapsed="false">
      <c r="A107" s="71"/>
      <c r="B107" s="1" t="n">
        <f aca="false">IF(C107&lt;=Рабочий!AH$1,INDEX(Рабочий!$Z$3:$Z$303,MATCH(C107,Рабочий!$AH$3:$AH$303,0)),0)</f>
        <v>0</v>
      </c>
      <c r="C107" s="1" t="n">
        <f aca="false">C106+1</f>
        <v>101</v>
      </c>
      <c r="D107" s="189" t="str">
        <f aca="false">IF(C107&lt;=Рабочий!AH$1,INDEX(Рабочий!$AA$3:$AA$303,MATCH(C107,Рабочий!$AH$3:$AH$303,0)),"")</f>
        <v/>
      </c>
      <c r="E107" s="190" t="str">
        <f aca="false">IF(D107&lt;&gt;"",INDEX(Рабочий!$AI$3:$AI$303,MATCH(C107,Рабочий!$AH$3:$AH$303,0)),"")</f>
        <v/>
      </c>
      <c r="F107" s="191"/>
      <c r="G107" s="191"/>
      <c r="H107" s="191"/>
      <c r="I107" s="191"/>
      <c r="J107" s="191"/>
      <c r="K107" s="191"/>
      <c r="L107" s="71"/>
      <c r="M107" s="195" t="str">
        <f aca="false">D107</f>
        <v/>
      </c>
      <c r="N107" s="196" t="str">
        <f aca="false">E107</f>
        <v/>
      </c>
      <c r="O107" s="191"/>
      <c r="P107" s="191"/>
      <c r="Q107" s="191"/>
      <c r="R107" s="191"/>
      <c r="S107" s="191"/>
      <c r="T107" s="191"/>
      <c r="U107" s="71"/>
    </row>
    <row r="108" customFormat="false" ht="12.8" hidden="false" customHeight="false" outlineLevel="0" collapsed="false">
      <c r="A108" s="71"/>
      <c r="B108" s="1" t="n">
        <f aca="false">IF(C108&lt;=Рабочий!AH$1,INDEX(Рабочий!$Z$3:$Z$303,MATCH(C108,Рабочий!$AH$3:$AH$303,0)),0)</f>
        <v>0</v>
      </c>
      <c r="C108" s="1" t="n">
        <f aca="false">C107+1</f>
        <v>102</v>
      </c>
      <c r="D108" s="189" t="str">
        <f aca="false">IF(C108&lt;=Рабочий!AH$1,INDEX(Рабочий!$AA$3:$AA$303,MATCH(C108,Рабочий!$AH$3:$AH$303,0)),"")</f>
        <v/>
      </c>
      <c r="E108" s="190" t="str">
        <f aca="false">IF(D108&lt;&gt;"",INDEX(Рабочий!$AI$3:$AI$303,MATCH(C108,Рабочий!$AH$3:$AH$303,0)),"")</f>
        <v/>
      </c>
      <c r="F108" s="191"/>
      <c r="G108" s="191"/>
      <c r="H108" s="191"/>
      <c r="I108" s="191"/>
      <c r="J108" s="191"/>
      <c r="K108" s="191"/>
      <c r="L108" s="71"/>
      <c r="M108" s="195" t="str">
        <f aca="false">D108</f>
        <v/>
      </c>
      <c r="N108" s="196" t="str">
        <f aca="false">E108</f>
        <v/>
      </c>
      <c r="O108" s="191"/>
      <c r="P108" s="191"/>
      <c r="Q108" s="191"/>
      <c r="R108" s="191"/>
      <c r="S108" s="191"/>
      <c r="T108" s="191"/>
      <c r="U108" s="71"/>
    </row>
    <row r="109" customFormat="false" ht="12.8" hidden="false" customHeight="false" outlineLevel="0" collapsed="false">
      <c r="A109" s="71"/>
      <c r="B109" s="1" t="n">
        <f aca="false">IF(C109&lt;=Рабочий!AH$1,INDEX(Рабочий!$Z$3:$Z$303,MATCH(C109,Рабочий!$AH$3:$AH$303,0)),0)</f>
        <v>0</v>
      </c>
      <c r="C109" s="1" t="n">
        <f aca="false">C108+1</f>
        <v>103</v>
      </c>
      <c r="D109" s="189" t="str">
        <f aca="false">IF(C109&lt;=Рабочий!AH$1,INDEX(Рабочий!$AA$3:$AA$303,MATCH(C109,Рабочий!$AH$3:$AH$303,0)),"")</f>
        <v/>
      </c>
      <c r="E109" s="190" t="str">
        <f aca="false">IF(D109&lt;&gt;"",INDEX(Рабочий!$AI$3:$AI$303,MATCH(C109,Рабочий!$AH$3:$AH$303,0)),"")</f>
        <v/>
      </c>
      <c r="F109" s="191"/>
      <c r="G109" s="191"/>
      <c r="H109" s="191"/>
      <c r="I109" s="191"/>
      <c r="J109" s="191"/>
      <c r="K109" s="191"/>
      <c r="L109" s="71"/>
      <c r="M109" s="195" t="str">
        <f aca="false">D109</f>
        <v/>
      </c>
      <c r="N109" s="196" t="str">
        <f aca="false">E109</f>
        <v/>
      </c>
      <c r="O109" s="191"/>
      <c r="P109" s="191"/>
      <c r="Q109" s="191"/>
      <c r="R109" s="191"/>
      <c r="S109" s="191"/>
      <c r="T109" s="191"/>
      <c r="U109" s="71"/>
    </row>
    <row r="110" customFormat="false" ht="12.8" hidden="false" customHeight="false" outlineLevel="0" collapsed="false">
      <c r="A110" s="71"/>
      <c r="B110" s="1" t="n">
        <f aca="false">IF(C110&lt;=Рабочий!AH$1,INDEX(Рабочий!$Z$3:$Z$303,MATCH(C110,Рабочий!$AH$3:$AH$303,0)),0)</f>
        <v>0</v>
      </c>
      <c r="C110" s="1" t="n">
        <f aca="false">C109+1</f>
        <v>104</v>
      </c>
      <c r="D110" s="189" t="str">
        <f aca="false">IF(C110&lt;=Рабочий!AH$1,INDEX(Рабочий!$AA$3:$AA$303,MATCH(C110,Рабочий!$AH$3:$AH$303,0)),"")</f>
        <v/>
      </c>
      <c r="E110" s="190" t="str">
        <f aca="false">IF(D110&lt;&gt;"",INDEX(Рабочий!$AI$3:$AI$303,MATCH(C110,Рабочий!$AH$3:$AH$303,0)),"")</f>
        <v/>
      </c>
      <c r="F110" s="191"/>
      <c r="G110" s="191"/>
      <c r="H110" s="191"/>
      <c r="I110" s="191"/>
      <c r="J110" s="191"/>
      <c r="K110" s="191"/>
      <c r="L110" s="71"/>
      <c r="M110" s="195" t="str">
        <f aca="false">D110</f>
        <v/>
      </c>
      <c r="N110" s="196" t="str">
        <f aca="false">E110</f>
        <v/>
      </c>
      <c r="O110" s="191"/>
      <c r="P110" s="191"/>
      <c r="Q110" s="191"/>
      <c r="R110" s="191"/>
      <c r="S110" s="191"/>
      <c r="T110" s="191"/>
      <c r="U110" s="71"/>
    </row>
    <row r="111" customFormat="false" ht="12.8" hidden="false" customHeight="false" outlineLevel="0" collapsed="false">
      <c r="A111" s="71"/>
      <c r="B111" s="1" t="n">
        <f aca="false">IF(C111&lt;=Рабочий!AH$1,INDEX(Рабочий!$Z$3:$Z$303,MATCH(C111,Рабочий!$AH$3:$AH$303,0)),0)</f>
        <v>0</v>
      </c>
      <c r="C111" s="1" t="n">
        <f aca="false">C110+1</f>
        <v>105</v>
      </c>
      <c r="D111" s="189" t="str">
        <f aca="false">IF(C111&lt;=Рабочий!AH$1,INDEX(Рабочий!$AA$3:$AA$303,MATCH(C111,Рабочий!$AH$3:$AH$303,0)),"")</f>
        <v/>
      </c>
      <c r="E111" s="190" t="str">
        <f aca="false">IF(D111&lt;&gt;"",INDEX(Рабочий!$AI$3:$AI$303,MATCH(C111,Рабочий!$AH$3:$AH$303,0)),"")</f>
        <v/>
      </c>
      <c r="F111" s="191"/>
      <c r="G111" s="191"/>
      <c r="H111" s="191"/>
      <c r="I111" s="191"/>
      <c r="J111" s="191"/>
      <c r="K111" s="191"/>
      <c r="L111" s="71"/>
      <c r="M111" s="195" t="str">
        <f aca="false">D111</f>
        <v/>
      </c>
      <c r="N111" s="196" t="str">
        <f aca="false">E111</f>
        <v/>
      </c>
      <c r="O111" s="191"/>
      <c r="P111" s="191"/>
      <c r="Q111" s="191"/>
      <c r="R111" s="191"/>
      <c r="S111" s="191"/>
      <c r="T111" s="191"/>
      <c r="U111" s="71"/>
    </row>
    <row r="112" customFormat="false" ht="12.8" hidden="false" customHeight="false" outlineLevel="0" collapsed="false">
      <c r="A112" s="71"/>
      <c r="B112" s="1" t="n">
        <f aca="false">IF(C112&lt;=Рабочий!AH$1,INDEX(Рабочий!$Z$3:$Z$303,MATCH(C112,Рабочий!$AH$3:$AH$303,0)),0)</f>
        <v>0</v>
      </c>
      <c r="C112" s="1" t="n">
        <f aca="false">C111+1</f>
        <v>106</v>
      </c>
      <c r="D112" s="189" t="str">
        <f aca="false">IF(C112&lt;=Рабочий!AH$1,INDEX(Рабочий!$AA$3:$AA$303,MATCH(C112,Рабочий!$AH$3:$AH$303,0)),"")</f>
        <v/>
      </c>
      <c r="E112" s="190" t="str">
        <f aca="false">IF(D112&lt;&gt;"",INDEX(Рабочий!$AI$3:$AI$303,MATCH(C112,Рабочий!$AH$3:$AH$303,0)),"")</f>
        <v/>
      </c>
      <c r="F112" s="191"/>
      <c r="G112" s="191"/>
      <c r="H112" s="191"/>
      <c r="I112" s="191"/>
      <c r="J112" s="191"/>
      <c r="K112" s="191"/>
      <c r="L112" s="71"/>
      <c r="M112" s="195" t="str">
        <f aca="false">D112</f>
        <v/>
      </c>
      <c r="N112" s="196" t="str">
        <f aca="false">E112</f>
        <v/>
      </c>
      <c r="O112" s="191"/>
      <c r="P112" s="191"/>
      <c r="Q112" s="191"/>
      <c r="R112" s="191"/>
      <c r="S112" s="191"/>
      <c r="T112" s="191"/>
      <c r="U112" s="71"/>
    </row>
    <row r="113" customFormat="false" ht="12.8" hidden="false" customHeight="false" outlineLevel="0" collapsed="false">
      <c r="A113" s="71"/>
      <c r="B113" s="1" t="n">
        <f aca="false">IF(C113&lt;=Рабочий!AH$1,INDEX(Рабочий!$Z$3:$Z$303,MATCH(C113,Рабочий!$AH$3:$AH$303,0)),0)</f>
        <v>0</v>
      </c>
      <c r="C113" s="1" t="n">
        <f aca="false">C112+1</f>
        <v>107</v>
      </c>
      <c r="D113" s="189" t="str">
        <f aca="false">IF(C113&lt;=Рабочий!AH$1,INDEX(Рабочий!$AA$3:$AA$303,MATCH(C113,Рабочий!$AH$3:$AH$303,0)),"")</f>
        <v/>
      </c>
      <c r="E113" s="190" t="str">
        <f aca="false">IF(D113&lt;&gt;"",INDEX(Рабочий!$AI$3:$AI$303,MATCH(C113,Рабочий!$AH$3:$AH$303,0)),"")</f>
        <v/>
      </c>
      <c r="F113" s="191"/>
      <c r="G113" s="191"/>
      <c r="H113" s="191"/>
      <c r="I113" s="191"/>
      <c r="J113" s="191"/>
      <c r="K113" s="191"/>
      <c r="L113" s="71"/>
      <c r="M113" s="195" t="str">
        <f aca="false">D113</f>
        <v/>
      </c>
      <c r="N113" s="196" t="str">
        <f aca="false">E113</f>
        <v/>
      </c>
      <c r="O113" s="191"/>
      <c r="P113" s="191"/>
      <c r="Q113" s="191"/>
      <c r="R113" s="191"/>
      <c r="S113" s="191"/>
      <c r="T113" s="191"/>
      <c r="U113" s="71"/>
    </row>
    <row r="114" customFormat="false" ht="12.8" hidden="false" customHeight="false" outlineLevel="0" collapsed="false">
      <c r="A114" s="71"/>
      <c r="B114" s="1" t="n">
        <f aca="false">IF(C114&lt;=Рабочий!AH$1,INDEX(Рабочий!$Z$3:$Z$303,MATCH(C114,Рабочий!$AH$3:$AH$303,0)),0)</f>
        <v>0</v>
      </c>
      <c r="C114" s="1" t="n">
        <f aca="false">C113+1</f>
        <v>108</v>
      </c>
      <c r="D114" s="189" t="str">
        <f aca="false">IF(C114&lt;=Рабочий!AH$1,INDEX(Рабочий!$AA$3:$AA$303,MATCH(C114,Рабочий!$AH$3:$AH$303,0)),"")</f>
        <v/>
      </c>
      <c r="E114" s="190" t="str">
        <f aca="false">IF(D114&lt;&gt;"",INDEX(Рабочий!$AI$3:$AI$303,MATCH(C114,Рабочий!$AH$3:$AH$303,0)),"")</f>
        <v/>
      </c>
      <c r="F114" s="191"/>
      <c r="G114" s="191"/>
      <c r="H114" s="191"/>
      <c r="I114" s="191"/>
      <c r="J114" s="191"/>
      <c r="K114" s="191"/>
      <c r="L114" s="71"/>
      <c r="M114" s="195" t="str">
        <f aca="false">D114</f>
        <v/>
      </c>
      <c r="N114" s="196" t="str">
        <f aca="false">E114</f>
        <v/>
      </c>
      <c r="O114" s="191"/>
      <c r="P114" s="191"/>
      <c r="Q114" s="191"/>
      <c r="R114" s="191"/>
      <c r="S114" s="191"/>
      <c r="T114" s="191"/>
      <c r="U114" s="71"/>
    </row>
    <row r="115" customFormat="false" ht="12.8" hidden="false" customHeight="false" outlineLevel="0" collapsed="false">
      <c r="A115" s="71"/>
      <c r="B115" s="1" t="n">
        <f aca="false">IF(C115&lt;=Рабочий!AH$1,INDEX(Рабочий!$Z$3:$Z$303,MATCH(C115,Рабочий!$AH$3:$AH$303,0)),0)</f>
        <v>0</v>
      </c>
      <c r="C115" s="1" t="n">
        <f aca="false">C114+1</f>
        <v>109</v>
      </c>
      <c r="D115" s="189" t="str">
        <f aca="false">IF(C115&lt;=Рабочий!AH$1,INDEX(Рабочий!$AA$3:$AA$303,MATCH(C115,Рабочий!$AH$3:$AH$303,0)),"")</f>
        <v/>
      </c>
      <c r="E115" s="190" t="str">
        <f aca="false">IF(D115&lt;&gt;"",INDEX(Рабочий!$AI$3:$AI$303,MATCH(C115,Рабочий!$AH$3:$AH$303,0)),"")</f>
        <v/>
      </c>
      <c r="F115" s="191"/>
      <c r="G115" s="191"/>
      <c r="H115" s="191"/>
      <c r="I115" s="191"/>
      <c r="J115" s="191"/>
      <c r="K115" s="191"/>
      <c r="L115" s="71"/>
      <c r="M115" s="195" t="str">
        <f aca="false">D115</f>
        <v/>
      </c>
      <c r="N115" s="196" t="str">
        <f aca="false">E115</f>
        <v/>
      </c>
      <c r="O115" s="191"/>
      <c r="P115" s="191"/>
      <c r="Q115" s="191"/>
      <c r="R115" s="191"/>
      <c r="S115" s="191"/>
      <c r="T115" s="191"/>
      <c r="U115" s="71"/>
    </row>
    <row r="116" customFormat="false" ht="12.8" hidden="false" customHeight="false" outlineLevel="0" collapsed="false">
      <c r="A116" s="71"/>
      <c r="B116" s="1" t="n">
        <f aca="false">IF(C116&lt;=Рабочий!AH$1,INDEX(Рабочий!$Z$3:$Z$303,MATCH(C116,Рабочий!$AH$3:$AH$303,0)),0)</f>
        <v>0</v>
      </c>
      <c r="C116" s="1" t="n">
        <f aca="false">C115+1</f>
        <v>110</v>
      </c>
      <c r="D116" s="189" t="str">
        <f aca="false">IF(C116&lt;=Рабочий!AH$1,INDEX(Рабочий!$AA$3:$AA$303,MATCH(C116,Рабочий!$AH$3:$AH$303,0)),"")</f>
        <v/>
      </c>
      <c r="E116" s="190" t="str">
        <f aca="false">IF(D116&lt;&gt;"",INDEX(Рабочий!$AI$3:$AI$303,MATCH(C116,Рабочий!$AH$3:$AH$303,0)),"")</f>
        <v/>
      </c>
      <c r="F116" s="191"/>
      <c r="G116" s="191"/>
      <c r="H116" s="191"/>
      <c r="I116" s="191"/>
      <c r="J116" s="191"/>
      <c r="K116" s="191"/>
      <c r="L116" s="71"/>
      <c r="M116" s="195" t="str">
        <f aca="false">D116</f>
        <v/>
      </c>
      <c r="N116" s="196" t="str">
        <f aca="false">E116</f>
        <v/>
      </c>
      <c r="O116" s="191"/>
      <c r="P116" s="191"/>
      <c r="Q116" s="191"/>
      <c r="R116" s="191"/>
      <c r="S116" s="191"/>
      <c r="T116" s="191"/>
      <c r="U116" s="71"/>
    </row>
    <row r="117" customFormat="false" ht="12.8" hidden="false" customHeight="false" outlineLevel="0" collapsed="false">
      <c r="A117" s="71"/>
      <c r="B117" s="1" t="n">
        <f aca="false">IF(C117&lt;=Рабочий!AH$1,INDEX(Рабочий!$Z$3:$Z$303,MATCH(C117,Рабочий!$AH$3:$AH$303,0)),0)</f>
        <v>0</v>
      </c>
      <c r="C117" s="1" t="n">
        <f aca="false">C116+1</f>
        <v>111</v>
      </c>
      <c r="D117" s="189" t="str">
        <f aca="false">IF(C117&lt;=Рабочий!AH$1,INDEX(Рабочий!$AA$3:$AA$303,MATCH(C117,Рабочий!$AH$3:$AH$303,0)),"")</f>
        <v/>
      </c>
      <c r="E117" s="190" t="str">
        <f aca="false">IF(D117&lt;&gt;"",INDEX(Рабочий!$AI$3:$AI$303,MATCH(C117,Рабочий!$AH$3:$AH$303,0)),"")</f>
        <v/>
      </c>
      <c r="F117" s="191"/>
      <c r="G117" s="191"/>
      <c r="H117" s="191"/>
      <c r="I117" s="191"/>
      <c r="J117" s="191"/>
      <c r="K117" s="191"/>
      <c r="L117" s="71"/>
      <c r="M117" s="195" t="str">
        <f aca="false">D117</f>
        <v/>
      </c>
      <c r="N117" s="196" t="str">
        <f aca="false">E117</f>
        <v/>
      </c>
      <c r="O117" s="191"/>
      <c r="P117" s="191"/>
      <c r="Q117" s="191"/>
      <c r="R117" s="191"/>
      <c r="S117" s="191"/>
      <c r="T117" s="191"/>
      <c r="U117" s="71"/>
    </row>
    <row r="118" customFormat="false" ht="12.8" hidden="false" customHeight="false" outlineLevel="0" collapsed="false">
      <c r="A118" s="71"/>
      <c r="B118" s="1" t="n">
        <f aca="false">IF(C118&lt;=Рабочий!AH$1,INDEX(Рабочий!$Z$3:$Z$303,MATCH(C118,Рабочий!$AH$3:$AH$303,0)),0)</f>
        <v>0</v>
      </c>
      <c r="C118" s="1" t="n">
        <f aca="false">C117+1</f>
        <v>112</v>
      </c>
      <c r="D118" s="189" t="str">
        <f aca="false">IF(C118&lt;=Рабочий!AH$1,INDEX(Рабочий!$AA$3:$AA$303,MATCH(C118,Рабочий!$AH$3:$AH$303,0)),"")</f>
        <v/>
      </c>
      <c r="E118" s="190" t="str">
        <f aca="false">IF(D118&lt;&gt;"",INDEX(Рабочий!$AI$3:$AI$303,MATCH(C118,Рабочий!$AH$3:$AH$303,0)),"")</f>
        <v/>
      </c>
      <c r="F118" s="191"/>
      <c r="G118" s="191"/>
      <c r="H118" s="191"/>
      <c r="I118" s="191"/>
      <c r="J118" s="191"/>
      <c r="K118" s="191"/>
      <c r="L118" s="71"/>
      <c r="M118" s="195" t="str">
        <f aca="false">D118</f>
        <v/>
      </c>
      <c r="N118" s="196" t="str">
        <f aca="false">E118</f>
        <v/>
      </c>
      <c r="O118" s="191"/>
      <c r="P118" s="191"/>
      <c r="Q118" s="191"/>
      <c r="R118" s="191"/>
      <c r="S118" s="191"/>
      <c r="T118" s="191"/>
      <c r="U118" s="71"/>
    </row>
    <row r="119" customFormat="false" ht="12.8" hidden="false" customHeight="false" outlineLevel="0" collapsed="false">
      <c r="A119" s="71"/>
      <c r="B119" s="1" t="n">
        <f aca="false">IF(C119&lt;=Рабочий!AH$1,INDEX(Рабочий!$Z$3:$Z$303,MATCH(C119,Рабочий!$AH$3:$AH$303,0)),0)</f>
        <v>0</v>
      </c>
      <c r="C119" s="1" t="n">
        <f aca="false">C118+1</f>
        <v>113</v>
      </c>
      <c r="D119" s="189" t="str">
        <f aca="false">IF(C119&lt;=Рабочий!AH$1,INDEX(Рабочий!$AA$3:$AA$303,MATCH(C119,Рабочий!$AH$3:$AH$303,0)),"")</f>
        <v/>
      </c>
      <c r="E119" s="190" t="str">
        <f aca="false">IF(D119&lt;&gt;"",INDEX(Рабочий!$AI$3:$AI$303,MATCH(C119,Рабочий!$AH$3:$AH$303,0)),"")</f>
        <v/>
      </c>
      <c r="F119" s="191"/>
      <c r="G119" s="191"/>
      <c r="H119" s="191"/>
      <c r="I119" s="191"/>
      <c r="J119" s="191"/>
      <c r="K119" s="191"/>
      <c r="L119" s="71"/>
      <c r="M119" s="195" t="str">
        <f aca="false">D119</f>
        <v/>
      </c>
      <c r="N119" s="196" t="str">
        <f aca="false">E119</f>
        <v/>
      </c>
      <c r="O119" s="191"/>
      <c r="P119" s="191"/>
      <c r="Q119" s="191"/>
      <c r="R119" s="191"/>
      <c r="S119" s="191"/>
      <c r="T119" s="191"/>
      <c r="U119" s="71"/>
    </row>
    <row r="120" customFormat="false" ht="12.8" hidden="false" customHeight="false" outlineLevel="0" collapsed="false">
      <c r="A120" s="71"/>
      <c r="B120" s="1" t="n">
        <f aca="false">IF(C120&lt;=Рабочий!AH$1,INDEX(Рабочий!$Z$3:$Z$303,MATCH(C120,Рабочий!$AH$3:$AH$303,0)),0)</f>
        <v>0</v>
      </c>
      <c r="C120" s="1" t="n">
        <f aca="false">C119+1</f>
        <v>114</v>
      </c>
      <c r="D120" s="189" t="str">
        <f aca="false">IF(C120&lt;=Рабочий!AH$1,INDEX(Рабочий!$AA$3:$AA$303,MATCH(C120,Рабочий!$AH$3:$AH$303,0)),"")</f>
        <v/>
      </c>
      <c r="E120" s="190" t="str">
        <f aca="false">IF(D120&lt;&gt;"",INDEX(Рабочий!$AI$3:$AI$303,MATCH(C120,Рабочий!$AH$3:$AH$303,0)),"")</f>
        <v/>
      </c>
      <c r="F120" s="191"/>
      <c r="G120" s="191"/>
      <c r="H120" s="191"/>
      <c r="I120" s="191"/>
      <c r="J120" s="191"/>
      <c r="K120" s="191"/>
      <c r="L120" s="71"/>
      <c r="M120" s="195" t="str">
        <f aca="false">D120</f>
        <v/>
      </c>
      <c r="N120" s="196" t="str">
        <f aca="false">E120</f>
        <v/>
      </c>
      <c r="O120" s="191"/>
      <c r="P120" s="191"/>
      <c r="Q120" s="191"/>
      <c r="R120" s="191"/>
      <c r="S120" s="191"/>
      <c r="T120" s="191"/>
      <c r="U120" s="71"/>
    </row>
    <row r="121" customFormat="false" ht="12.8" hidden="false" customHeight="false" outlineLevel="0" collapsed="false">
      <c r="A121" s="71"/>
      <c r="B121" s="1" t="n">
        <f aca="false">IF(C121&lt;=Рабочий!AH$1,INDEX(Рабочий!$Z$3:$Z$303,MATCH(C121,Рабочий!$AH$3:$AH$303,0)),0)</f>
        <v>0</v>
      </c>
      <c r="C121" s="1" t="n">
        <f aca="false">C120+1</f>
        <v>115</v>
      </c>
      <c r="D121" s="189" t="str">
        <f aca="false">IF(C121&lt;=Рабочий!AH$1,INDEX(Рабочий!$AA$3:$AA$303,MATCH(C121,Рабочий!$AH$3:$AH$303,0)),"")</f>
        <v/>
      </c>
      <c r="E121" s="190" t="str">
        <f aca="false">IF(D121&lt;&gt;"",INDEX(Рабочий!$AI$3:$AI$303,MATCH(C121,Рабочий!$AH$3:$AH$303,0)),"")</f>
        <v/>
      </c>
      <c r="F121" s="191"/>
      <c r="G121" s="191"/>
      <c r="H121" s="191"/>
      <c r="I121" s="191"/>
      <c r="J121" s="191"/>
      <c r="K121" s="191"/>
      <c r="L121" s="71"/>
      <c r="M121" s="195" t="str">
        <f aca="false">D121</f>
        <v/>
      </c>
      <c r="N121" s="196" t="str">
        <f aca="false">E121</f>
        <v/>
      </c>
      <c r="O121" s="191"/>
      <c r="P121" s="191"/>
      <c r="Q121" s="191"/>
      <c r="R121" s="191"/>
      <c r="S121" s="191"/>
      <c r="T121" s="191"/>
      <c r="U121" s="71"/>
    </row>
    <row r="122" customFormat="false" ht="12.8" hidden="false" customHeight="false" outlineLevel="0" collapsed="false">
      <c r="A122" s="71"/>
      <c r="B122" s="1" t="n">
        <f aca="false">IF(C122&lt;=Рабочий!AH$1,INDEX(Рабочий!$Z$3:$Z$303,MATCH(C122,Рабочий!$AH$3:$AH$303,0)),0)</f>
        <v>0</v>
      </c>
      <c r="C122" s="1" t="n">
        <f aca="false">C121+1</f>
        <v>116</v>
      </c>
      <c r="D122" s="189" t="str">
        <f aca="false">IF(C122&lt;=Рабочий!AH$1,INDEX(Рабочий!$AA$3:$AA$303,MATCH(C122,Рабочий!$AH$3:$AH$303,0)),"")</f>
        <v/>
      </c>
      <c r="E122" s="190" t="str">
        <f aca="false">IF(D122&lt;&gt;"",INDEX(Рабочий!$AI$3:$AI$303,MATCH(C122,Рабочий!$AH$3:$AH$303,0)),"")</f>
        <v/>
      </c>
      <c r="F122" s="191"/>
      <c r="G122" s="191"/>
      <c r="H122" s="191"/>
      <c r="I122" s="191"/>
      <c r="J122" s="191"/>
      <c r="K122" s="191"/>
      <c r="L122" s="71"/>
      <c r="M122" s="195" t="str">
        <f aca="false">D122</f>
        <v/>
      </c>
      <c r="N122" s="196" t="str">
        <f aca="false">E122</f>
        <v/>
      </c>
      <c r="O122" s="191"/>
      <c r="P122" s="191"/>
      <c r="Q122" s="191"/>
      <c r="R122" s="191"/>
      <c r="S122" s="191"/>
      <c r="T122" s="191"/>
      <c r="U122" s="71"/>
    </row>
    <row r="123" customFormat="false" ht="12.8" hidden="false" customHeight="false" outlineLevel="0" collapsed="false">
      <c r="A123" s="71"/>
      <c r="B123" s="1" t="n">
        <f aca="false">IF(C123&lt;=Рабочий!AH$1,INDEX(Рабочий!$Z$3:$Z$303,MATCH(C123,Рабочий!$AH$3:$AH$303,0)),0)</f>
        <v>0</v>
      </c>
      <c r="C123" s="1" t="n">
        <f aca="false">C122+1</f>
        <v>117</v>
      </c>
      <c r="D123" s="189" t="str">
        <f aca="false">IF(C123&lt;=Рабочий!AH$1,INDEX(Рабочий!$AA$3:$AA$303,MATCH(C123,Рабочий!$AH$3:$AH$303,0)),"")</f>
        <v/>
      </c>
      <c r="E123" s="190" t="str">
        <f aca="false">IF(D123&lt;&gt;"",INDEX(Рабочий!$AI$3:$AI$303,MATCH(C123,Рабочий!$AH$3:$AH$303,0)),"")</f>
        <v/>
      </c>
      <c r="F123" s="191"/>
      <c r="G123" s="191"/>
      <c r="H123" s="191"/>
      <c r="I123" s="191"/>
      <c r="J123" s="191"/>
      <c r="K123" s="191"/>
      <c r="L123" s="71"/>
      <c r="M123" s="195" t="str">
        <f aca="false">D123</f>
        <v/>
      </c>
      <c r="N123" s="196" t="str">
        <f aca="false">E123</f>
        <v/>
      </c>
      <c r="O123" s="191"/>
      <c r="P123" s="191"/>
      <c r="Q123" s="191"/>
      <c r="R123" s="191"/>
      <c r="S123" s="191"/>
      <c r="T123" s="191"/>
      <c r="U123" s="71"/>
    </row>
    <row r="124" customFormat="false" ht="12.8" hidden="false" customHeight="false" outlineLevel="0" collapsed="false">
      <c r="A124" s="71"/>
      <c r="B124" s="1" t="n">
        <f aca="false">IF(C124&lt;=Рабочий!AH$1,INDEX(Рабочий!$Z$3:$Z$303,MATCH(C124,Рабочий!$AH$3:$AH$303,0)),0)</f>
        <v>0</v>
      </c>
      <c r="C124" s="1" t="n">
        <f aca="false">C123+1</f>
        <v>118</v>
      </c>
      <c r="D124" s="189" t="str">
        <f aca="false">IF(C124&lt;=Рабочий!AH$1,INDEX(Рабочий!$AA$3:$AA$303,MATCH(C124,Рабочий!$AH$3:$AH$303,0)),"")</f>
        <v/>
      </c>
      <c r="E124" s="190" t="str">
        <f aca="false">IF(D124&lt;&gt;"",INDEX(Рабочий!$AI$3:$AI$303,MATCH(C124,Рабочий!$AH$3:$AH$303,0)),"")</f>
        <v/>
      </c>
      <c r="F124" s="191"/>
      <c r="G124" s="191"/>
      <c r="H124" s="191"/>
      <c r="I124" s="191"/>
      <c r="J124" s="191"/>
      <c r="K124" s="191"/>
      <c r="L124" s="71"/>
      <c r="M124" s="195" t="str">
        <f aca="false">D124</f>
        <v/>
      </c>
      <c r="N124" s="196" t="str">
        <f aca="false">E124</f>
        <v/>
      </c>
      <c r="O124" s="191"/>
      <c r="P124" s="191"/>
      <c r="Q124" s="191"/>
      <c r="R124" s="191"/>
      <c r="S124" s="191"/>
      <c r="T124" s="191"/>
      <c r="U124" s="71"/>
    </row>
    <row r="125" customFormat="false" ht="12.8" hidden="false" customHeight="false" outlineLevel="0" collapsed="false">
      <c r="A125" s="71"/>
      <c r="B125" s="1" t="n">
        <f aca="false">IF(C125&lt;=Рабочий!AH$1,INDEX(Рабочий!$Z$3:$Z$303,MATCH(C125,Рабочий!$AH$3:$AH$303,0)),0)</f>
        <v>0</v>
      </c>
      <c r="C125" s="1" t="n">
        <f aca="false">C124+1</f>
        <v>119</v>
      </c>
      <c r="D125" s="189" t="str">
        <f aca="false">IF(C125&lt;=Рабочий!AH$1,INDEX(Рабочий!$AA$3:$AA$303,MATCH(C125,Рабочий!$AH$3:$AH$303,0)),"")</f>
        <v/>
      </c>
      <c r="E125" s="190" t="str">
        <f aca="false">IF(D125&lt;&gt;"",INDEX(Рабочий!$AI$3:$AI$303,MATCH(C125,Рабочий!$AH$3:$AH$303,0)),"")</f>
        <v/>
      </c>
      <c r="F125" s="191"/>
      <c r="G125" s="191"/>
      <c r="H125" s="191"/>
      <c r="I125" s="191"/>
      <c r="J125" s="191"/>
      <c r="K125" s="191"/>
      <c r="L125" s="71"/>
      <c r="M125" s="195" t="str">
        <f aca="false">D125</f>
        <v/>
      </c>
      <c r="N125" s="196" t="str">
        <f aca="false">E125</f>
        <v/>
      </c>
      <c r="O125" s="191"/>
      <c r="P125" s="191"/>
      <c r="Q125" s="191"/>
      <c r="R125" s="191"/>
      <c r="S125" s="191"/>
      <c r="T125" s="191"/>
      <c r="U125" s="71"/>
    </row>
    <row r="126" customFormat="false" ht="12.8" hidden="false" customHeight="false" outlineLevel="0" collapsed="false">
      <c r="A126" s="71"/>
      <c r="B126" s="1" t="n">
        <f aca="false">IF(C126&lt;=Рабочий!AH$1,INDEX(Рабочий!$Z$3:$Z$303,MATCH(C126,Рабочий!$AH$3:$AH$303,0)),0)</f>
        <v>0</v>
      </c>
      <c r="C126" s="1" t="n">
        <f aca="false">C125+1</f>
        <v>120</v>
      </c>
      <c r="D126" s="189" t="str">
        <f aca="false">IF(C126&lt;=Рабочий!AH$1,INDEX(Рабочий!$AA$3:$AA$303,MATCH(C126,Рабочий!$AH$3:$AH$303,0)),"")</f>
        <v/>
      </c>
      <c r="E126" s="190" t="str">
        <f aca="false">IF(D126&lt;&gt;"",INDEX(Рабочий!$AI$3:$AI$303,MATCH(C126,Рабочий!$AH$3:$AH$303,0)),"")</f>
        <v/>
      </c>
      <c r="F126" s="191"/>
      <c r="G126" s="191"/>
      <c r="H126" s="191"/>
      <c r="I126" s="191"/>
      <c r="J126" s="191"/>
      <c r="K126" s="191"/>
      <c r="L126" s="71"/>
      <c r="M126" s="195" t="str">
        <f aca="false">D126</f>
        <v/>
      </c>
      <c r="N126" s="196" t="str">
        <f aca="false">E126</f>
        <v/>
      </c>
      <c r="O126" s="191"/>
      <c r="P126" s="191"/>
      <c r="Q126" s="191"/>
      <c r="R126" s="191"/>
      <c r="S126" s="191"/>
      <c r="T126" s="191"/>
      <c r="U126" s="71"/>
    </row>
    <row r="127" customFormat="false" ht="12.8" hidden="false" customHeight="false" outlineLevel="0" collapsed="false">
      <c r="A127" s="71"/>
      <c r="B127" s="1" t="n">
        <f aca="false">IF(C127&lt;=Рабочий!AH$1,INDEX(Рабочий!$Z$3:$Z$303,MATCH(C127,Рабочий!$AH$3:$AH$303,0)),0)</f>
        <v>0</v>
      </c>
      <c r="C127" s="1" t="n">
        <f aca="false">C126+1</f>
        <v>121</v>
      </c>
      <c r="D127" s="189" t="str">
        <f aca="false">IF(C127&lt;=Рабочий!AH$1,INDEX(Рабочий!$AA$3:$AA$303,MATCH(C127,Рабочий!$AH$3:$AH$303,0)),"")</f>
        <v/>
      </c>
      <c r="E127" s="190" t="str">
        <f aca="false">IF(D127&lt;&gt;"",INDEX(Рабочий!$AI$3:$AI$303,MATCH(C127,Рабочий!$AH$3:$AH$303,0)),"")</f>
        <v/>
      </c>
      <c r="F127" s="191"/>
      <c r="G127" s="191"/>
      <c r="H127" s="191"/>
      <c r="I127" s="191"/>
      <c r="J127" s="191"/>
      <c r="K127" s="191"/>
      <c r="L127" s="71"/>
      <c r="M127" s="195" t="str">
        <f aca="false">D127</f>
        <v/>
      </c>
      <c r="N127" s="196" t="str">
        <f aca="false">E127</f>
        <v/>
      </c>
      <c r="O127" s="191"/>
      <c r="P127" s="191"/>
      <c r="Q127" s="191"/>
      <c r="R127" s="191"/>
      <c r="S127" s="191"/>
      <c r="T127" s="191"/>
      <c r="U127" s="71"/>
    </row>
    <row r="128" customFormat="false" ht="12.8" hidden="false" customHeight="false" outlineLevel="0" collapsed="false">
      <c r="A128" s="71"/>
      <c r="B128" s="1" t="n">
        <f aca="false">IF(C128&lt;=Рабочий!AH$1,INDEX(Рабочий!$Z$3:$Z$303,MATCH(C128,Рабочий!$AH$3:$AH$303,0)),0)</f>
        <v>0</v>
      </c>
      <c r="C128" s="1" t="n">
        <f aca="false">C127+1</f>
        <v>122</v>
      </c>
      <c r="D128" s="189" t="str">
        <f aca="false">IF(C128&lt;=Рабочий!AH$1,INDEX(Рабочий!$AA$3:$AA$303,MATCH(C128,Рабочий!$AH$3:$AH$303,0)),"")</f>
        <v/>
      </c>
      <c r="E128" s="190" t="str">
        <f aca="false">IF(D128&lt;&gt;"",INDEX(Рабочий!$AI$3:$AI$303,MATCH(C128,Рабочий!$AH$3:$AH$303,0)),"")</f>
        <v/>
      </c>
      <c r="F128" s="191"/>
      <c r="G128" s="191"/>
      <c r="H128" s="191"/>
      <c r="I128" s="191"/>
      <c r="J128" s="191"/>
      <c r="K128" s="191"/>
      <c r="L128" s="71"/>
      <c r="M128" s="195" t="str">
        <f aca="false">D128</f>
        <v/>
      </c>
      <c r="N128" s="196" t="str">
        <f aca="false">E128</f>
        <v/>
      </c>
      <c r="O128" s="191"/>
      <c r="P128" s="191"/>
      <c r="Q128" s="191"/>
      <c r="R128" s="191"/>
      <c r="S128" s="191"/>
      <c r="T128" s="191"/>
      <c r="U128" s="71"/>
    </row>
    <row r="129" customFormat="false" ht="12.8" hidden="false" customHeight="false" outlineLevel="0" collapsed="false">
      <c r="A129" s="71"/>
      <c r="B129" s="1" t="n">
        <f aca="false">IF(C129&lt;=Рабочий!AH$1,INDEX(Рабочий!$Z$3:$Z$303,MATCH(C129,Рабочий!$AH$3:$AH$303,0)),0)</f>
        <v>0</v>
      </c>
      <c r="C129" s="1" t="n">
        <f aca="false">C128+1</f>
        <v>123</v>
      </c>
      <c r="D129" s="189" t="str">
        <f aca="false">IF(C129&lt;=Рабочий!AH$1,INDEX(Рабочий!$AA$3:$AA$303,MATCH(C129,Рабочий!$AH$3:$AH$303,0)),"")</f>
        <v/>
      </c>
      <c r="E129" s="190" t="str">
        <f aca="false">IF(D129&lt;&gt;"",INDEX(Рабочий!$AI$3:$AI$303,MATCH(C129,Рабочий!$AH$3:$AH$303,0)),"")</f>
        <v/>
      </c>
      <c r="F129" s="191"/>
      <c r="G129" s="191"/>
      <c r="H129" s="191"/>
      <c r="I129" s="191"/>
      <c r="J129" s="191"/>
      <c r="K129" s="191"/>
      <c r="L129" s="71"/>
      <c r="M129" s="195" t="str">
        <f aca="false">D129</f>
        <v/>
      </c>
      <c r="N129" s="196" t="str">
        <f aca="false">E129</f>
        <v/>
      </c>
      <c r="O129" s="191"/>
      <c r="P129" s="191"/>
      <c r="Q129" s="191"/>
      <c r="R129" s="191"/>
      <c r="S129" s="191"/>
      <c r="T129" s="191"/>
      <c r="U129" s="71"/>
    </row>
    <row r="130" customFormat="false" ht="12.8" hidden="false" customHeight="false" outlineLevel="0" collapsed="false">
      <c r="A130" s="71"/>
      <c r="B130" s="1" t="n">
        <f aca="false">IF(C130&lt;=Рабочий!AH$1,INDEX(Рабочий!$Z$3:$Z$303,MATCH(C130,Рабочий!$AH$3:$AH$303,0)),0)</f>
        <v>0</v>
      </c>
      <c r="C130" s="1" t="n">
        <f aca="false">C129+1</f>
        <v>124</v>
      </c>
      <c r="D130" s="189" t="str">
        <f aca="false">IF(C130&lt;=Рабочий!AH$1,INDEX(Рабочий!$AA$3:$AA$303,MATCH(C130,Рабочий!$AH$3:$AH$303,0)),"")</f>
        <v/>
      </c>
      <c r="E130" s="190" t="str">
        <f aca="false">IF(D130&lt;&gt;"",INDEX(Рабочий!$AI$3:$AI$303,MATCH(C130,Рабочий!$AH$3:$AH$303,0)),"")</f>
        <v/>
      </c>
      <c r="F130" s="191"/>
      <c r="G130" s="191"/>
      <c r="H130" s="191"/>
      <c r="I130" s="191"/>
      <c r="J130" s="191"/>
      <c r="K130" s="191"/>
      <c r="L130" s="71"/>
      <c r="M130" s="195" t="str">
        <f aca="false">D130</f>
        <v/>
      </c>
      <c r="N130" s="196" t="str">
        <f aca="false">E130</f>
        <v/>
      </c>
      <c r="O130" s="191"/>
      <c r="P130" s="191"/>
      <c r="Q130" s="191"/>
      <c r="R130" s="191"/>
      <c r="S130" s="191"/>
      <c r="T130" s="191"/>
      <c r="U130" s="71"/>
    </row>
    <row r="131" customFormat="false" ht="12.8" hidden="false" customHeight="false" outlineLevel="0" collapsed="false">
      <c r="A131" s="71"/>
      <c r="B131" s="1" t="n">
        <f aca="false">IF(C131&lt;=Рабочий!AH$1,INDEX(Рабочий!$Z$3:$Z$303,MATCH(C131,Рабочий!$AH$3:$AH$303,0)),0)</f>
        <v>0</v>
      </c>
      <c r="C131" s="1" t="n">
        <f aca="false">C130+1</f>
        <v>125</v>
      </c>
      <c r="D131" s="189" t="str">
        <f aca="false">IF(C131&lt;=Рабочий!AH$1,INDEX(Рабочий!$AA$3:$AA$303,MATCH(C131,Рабочий!$AH$3:$AH$303,0)),"")</f>
        <v/>
      </c>
      <c r="E131" s="190" t="str">
        <f aca="false">IF(D131&lt;&gt;"",INDEX(Рабочий!$AI$3:$AI$303,MATCH(C131,Рабочий!$AH$3:$AH$303,0)),"")</f>
        <v/>
      </c>
      <c r="F131" s="191"/>
      <c r="G131" s="191"/>
      <c r="H131" s="191"/>
      <c r="I131" s="191"/>
      <c r="J131" s="191"/>
      <c r="K131" s="191"/>
      <c r="L131" s="71"/>
      <c r="M131" s="195" t="str">
        <f aca="false">D131</f>
        <v/>
      </c>
      <c r="N131" s="196" t="str">
        <f aca="false">E131</f>
        <v/>
      </c>
      <c r="O131" s="191"/>
      <c r="P131" s="191"/>
      <c r="Q131" s="191"/>
      <c r="R131" s="191"/>
      <c r="S131" s="191"/>
      <c r="T131" s="191"/>
      <c r="U131" s="71"/>
    </row>
    <row r="132" customFormat="false" ht="12.8" hidden="false" customHeight="false" outlineLevel="0" collapsed="false">
      <c r="A132" s="71"/>
      <c r="B132" s="1" t="n">
        <f aca="false">IF(C132&lt;=Рабочий!AH$1,INDEX(Рабочий!$Z$3:$Z$303,MATCH(C132,Рабочий!$AH$3:$AH$303,0)),0)</f>
        <v>0</v>
      </c>
      <c r="C132" s="1" t="n">
        <f aca="false">C131+1</f>
        <v>126</v>
      </c>
      <c r="D132" s="189" t="str">
        <f aca="false">IF(C132&lt;=Рабочий!AH$1,INDEX(Рабочий!$AA$3:$AA$303,MATCH(C132,Рабочий!$AH$3:$AH$303,0)),"")</f>
        <v/>
      </c>
      <c r="E132" s="190" t="str">
        <f aca="false">IF(D132&lt;&gt;"",INDEX(Рабочий!$AI$3:$AI$303,MATCH(C132,Рабочий!$AH$3:$AH$303,0)),"")</f>
        <v/>
      </c>
      <c r="F132" s="191"/>
      <c r="G132" s="191"/>
      <c r="H132" s="191"/>
      <c r="I132" s="191"/>
      <c r="J132" s="191"/>
      <c r="K132" s="191"/>
      <c r="L132" s="71"/>
      <c r="M132" s="195" t="str">
        <f aca="false">D132</f>
        <v/>
      </c>
      <c r="N132" s="196" t="str">
        <f aca="false">E132</f>
        <v/>
      </c>
      <c r="O132" s="191"/>
      <c r="P132" s="191"/>
      <c r="Q132" s="191"/>
      <c r="R132" s="191"/>
      <c r="S132" s="191"/>
      <c r="T132" s="191"/>
      <c r="U132" s="71"/>
    </row>
    <row r="133" customFormat="false" ht="12.8" hidden="false" customHeight="false" outlineLevel="0" collapsed="false">
      <c r="A133" s="71"/>
      <c r="B133" s="1" t="n">
        <f aca="false">IF(C133&lt;=Рабочий!AH$1,INDEX(Рабочий!$Z$3:$Z$303,MATCH(C133,Рабочий!$AH$3:$AH$303,0)),0)</f>
        <v>0</v>
      </c>
      <c r="C133" s="1" t="n">
        <f aca="false">C132+1</f>
        <v>127</v>
      </c>
      <c r="D133" s="189" t="str">
        <f aca="false">IF(C133&lt;=Рабочий!AH$1,INDEX(Рабочий!$AA$3:$AA$303,MATCH(C133,Рабочий!$AH$3:$AH$303,0)),"")</f>
        <v/>
      </c>
      <c r="E133" s="190" t="str">
        <f aca="false">IF(D133&lt;&gt;"",INDEX(Рабочий!$AI$3:$AI$303,MATCH(C133,Рабочий!$AH$3:$AH$303,0)),"")</f>
        <v/>
      </c>
      <c r="F133" s="191"/>
      <c r="G133" s="191"/>
      <c r="H133" s="191"/>
      <c r="I133" s="191"/>
      <c r="J133" s="191"/>
      <c r="K133" s="191"/>
      <c r="L133" s="71"/>
      <c r="M133" s="195" t="str">
        <f aca="false">D133</f>
        <v/>
      </c>
      <c r="N133" s="196" t="str">
        <f aca="false">E133</f>
        <v/>
      </c>
      <c r="O133" s="191"/>
      <c r="P133" s="191"/>
      <c r="Q133" s="191"/>
      <c r="R133" s="191"/>
      <c r="S133" s="191"/>
      <c r="T133" s="191"/>
      <c r="U133" s="71"/>
    </row>
    <row r="134" customFormat="false" ht="12.8" hidden="false" customHeight="false" outlineLevel="0" collapsed="false">
      <c r="A134" s="71"/>
      <c r="B134" s="1" t="n">
        <f aca="false">IF(C134&lt;=Рабочий!AH$1,INDEX(Рабочий!$Z$3:$Z$303,MATCH(C134,Рабочий!$AH$3:$AH$303,0)),0)</f>
        <v>0</v>
      </c>
      <c r="C134" s="1" t="n">
        <f aca="false">C133+1</f>
        <v>128</v>
      </c>
      <c r="D134" s="189" t="str">
        <f aca="false">IF(C134&lt;=Рабочий!AH$1,INDEX(Рабочий!$AA$3:$AA$303,MATCH(C134,Рабочий!$AH$3:$AH$303,0)),"")</f>
        <v/>
      </c>
      <c r="E134" s="190" t="str">
        <f aca="false">IF(D134&lt;&gt;"",INDEX(Рабочий!$AI$3:$AI$303,MATCH(C134,Рабочий!$AH$3:$AH$303,0)),"")</f>
        <v/>
      </c>
      <c r="F134" s="191"/>
      <c r="G134" s="191"/>
      <c r="H134" s="191"/>
      <c r="I134" s="191"/>
      <c r="J134" s="191"/>
      <c r="K134" s="191"/>
      <c r="L134" s="71"/>
      <c r="M134" s="195" t="str">
        <f aca="false">D134</f>
        <v/>
      </c>
      <c r="N134" s="196" t="str">
        <f aca="false">E134</f>
        <v/>
      </c>
      <c r="O134" s="191"/>
      <c r="P134" s="191"/>
      <c r="Q134" s="191"/>
      <c r="R134" s="191"/>
      <c r="S134" s="191"/>
      <c r="T134" s="191"/>
      <c r="U134" s="71"/>
    </row>
    <row r="135" customFormat="false" ht="12.8" hidden="false" customHeight="false" outlineLevel="0" collapsed="false">
      <c r="A135" s="71"/>
      <c r="B135" s="1" t="n">
        <f aca="false">IF(C135&lt;=Рабочий!AH$1,INDEX(Рабочий!$Z$3:$Z$303,MATCH(C135,Рабочий!$AH$3:$AH$303,0)),0)</f>
        <v>0</v>
      </c>
      <c r="C135" s="1" t="n">
        <f aca="false">C134+1</f>
        <v>129</v>
      </c>
      <c r="D135" s="189" t="str">
        <f aca="false">IF(C135&lt;=Рабочий!AH$1,INDEX(Рабочий!$AA$3:$AA$303,MATCH(C135,Рабочий!$AH$3:$AH$303,0)),"")</f>
        <v/>
      </c>
      <c r="E135" s="190" t="str">
        <f aca="false">IF(D135&lt;&gt;"",INDEX(Рабочий!$AI$3:$AI$303,MATCH(C135,Рабочий!$AH$3:$AH$303,0)),"")</f>
        <v/>
      </c>
      <c r="F135" s="191"/>
      <c r="G135" s="191"/>
      <c r="H135" s="191"/>
      <c r="I135" s="191"/>
      <c r="J135" s="191"/>
      <c r="K135" s="191"/>
      <c r="L135" s="71"/>
      <c r="M135" s="195" t="str">
        <f aca="false">D135</f>
        <v/>
      </c>
      <c r="N135" s="196" t="str">
        <f aca="false">E135</f>
        <v/>
      </c>
      <c r="O135" s="191"/>
      <c r="P135" s="191"/>
      <c r="Q135" s="191"/>
      <c r="R135" s="191"/>
      <c r="S135" s="191"/>
      <c r="T135" s="191"/>
      <c r="U135" s="71"/>
    </row>
    <row r="136" customFormat="false" ht="12.8" hidden="false" customHeight="false" outlineLevel="0" collapsed="false">
      <c r="A136" s="71"/>
      <c r="B136" s="1" t="n">
        <f aca="false">IF(C136&lt;=Рабочий!AH$1,INDEX(Рабочий!$Z$3:$Z$303,MATCH(C136,Рабочий!$AH$3:$AH$303,0)),0)</f>
        <v>0</v>
      </c>
      <c r="C136" s="1" t="n">
        <f aca="false">C135+1</f>
        <v>130</v>
      </c>
      <c r="D136" s="189" t="str">
        <f aca="false">IF(C136&lt;=Рабочий!AH$1,INDEX(Рабочий!$AA$3:$AA$303,MATCH(C136,Рабочий!$AH$3:$AH$303,0)),"")</f>
        <v/>
      </c>
      <c r="E136" s="190" t="str">
        <f aca="false">IF(D136&lt;&gt;"",INDEX(Рабочий!$AI$3:$AI$303,MATCH(C136,Рабочий!$AH$3:$AH$303,0)),"")</f>
        <v/>
      </c>
      <c r="F136" s="191"/>
      <c r="G136" s="191"/>
      <c r="H136" s="191"/>
      <c r="I136" s="191"/>
      <c r="J136" s="191"/>
      <c r="K136" s="191"/>
      <c r="L136" s="71"/>
      <c r="M136" s="195" t="str">
        <f aca="false">D136</f>
        <v/>
      </c>
      <c r="N136" s="196" t="str">
        <f aca="false">E136</f>
        <v/>
      </c>
      <c r="O136" s="191"/>
      <c r="P136" s="191"/>
      <c r="Q136" s="191"/>
      <c r="R136" s="191"/>
      <c r="S136" s="191"/>
      <c r="T136" s="191"/>
      <c r="U136" s="71"/>
    </row>
    <row r="137" customFormat="false" ht="12.8" hidden="false" customHeight="false" outlineLevel="0" collapsed="false">
      <c r="A137" s="71"/>
      <c r="B137" s="1" t="n">
        <f aca="false">IF(C137&lt;=Рабочий!AH$1,INDEX(Рабочий!$Z$3:$Z$303,MATCH(C137,Рабочий!$AH$3:$AH$303,0)),0)</f>
        <v>0</v>
      </c>
      <c r="C137" s="1" t="n">
        <f aca="false">C136+1</f>
        <v>131</v>
      </c>
      <c r="D137" s="189" t="str">
        <f aca="false">IF(C137&lt;=Рабочий!AH$1,INDEX(Рабочий!$AA$3:$AA$303,MATCH(C137,Рабочий!$AH$3:$AH$303,0)),"")</f>
        <v/>
      </c>
      <c r="E137" s="190" t="str">
        <f aca="false">IF(D137&lt;&gt;"",INDEX(Рабочий!$AI$3:$AI$303,MATCH(C137,Рабочий!$AH$3:$AH$303,0)),"")</f>
        <v/>
      </c>
      <c r="F137" s="191"/>
      <c r="G137" s="191"/>
      <c r="H137" s="191"/>
      <c r="I137" s="191"/>
      <c r="J137" s="191"/>
      <c r="K137" s="191"/>
      <c r="L137" s="71"/>
      <c r="M137" s="195" t="str">
        <f aca="false">D137</f>
        <v/>
      </c>
      <c r="N137" s="196" t="str">
        <f aca="false">E137</f>
        <v/>
      </c>
      <c r="O137" s="191"/>
      <c r="P137" s="191"/>
      <c r="Q137" s="191"/>
      <c r="R137" s="191"/>
      <c r="S137" s="191"/>
      <c r="T137" s="191"/>
      <c r="U137" s="71"/>
    </row>
    <row r="138" customFormat="false" ht="12.8" hidden="false" customHeight="false" outlineLevel="0" collapsed="false">
      <c r="A138" s="71"/>
      <c r="B138" s="1" t="n">
        <f aca="false">IF(C138&lt;=Рабочий!AH$1,INDEX(Рабочий!$Z$3:$Z$303,MATCH(C138,Рабочий!$AH$3:$AH$303,0)),0)</f>
        <v>0</v>
      </c>
      <c r="C138" s="1" t="n">
        <f aca="false">C137+1</f>
        <v>132</v>
      </c>
      <c r="D138" s="189" t="str">
        <f aca="false">IF(C138&lt;=Рабочий!AH$1,INDEX(Рабочий!$AA$3:$AA$303,MATCH(C138,Рабочий!$AH$3:$AH$303,0)),"")</f>
        <v/>
      </c>
      <c r="E138" s="190" t="str">
        <f aca="false">IF(D138&lt;&gt;"",INDEX(Рабочий!$AI$3:$AI$303,MATCH(C138,Рабочий!$AH$3:$AH$303,0)),"")</f>
        <v/>
      </c>
      <c r="F138" s="191"/>
      <c r="G138" s="191"/>
      <c r="H138" s="191"/>
      <c r="I138" s="191"/>
      <c r="J138" s="191"/>
      <c r="K138" s="191"/>
      <c r="L138" s="71"/>
      <c r="M138" s="195" t="str">
        <f aca="false">D138</f>
        <v/>
      </c>
      <c r="N138" s="196" t="str">
        <f aca="false">E138</f>
        <v/>
      </c>
      <c r="O138" s="191"/>
      <c r="P138" s="191"/>
      <c r="Q138" s="191"/>
      <c r="R138" s="191"/>
      <c r="S138" s="191"/>
      <c r="T138" s="191"/>
      <c r="U138" s="71"/>
    </row>
    <row r="139" customFormat="false" ht="12.8" hidden="false" customHeight="false" outlineLevel="0" collapsed="false">
      <c r="A139" s="71"/>
      <c r="B139" s="1" t="n">
        <f aca="false">IF(C139&lt;=Рабочий!AH$1,INDEX(Рабочий!$Z$3:$Z$303,MATCH(C139,Рабочий!$AH$3:$AH$303,0)),0)</f>
        <v>0</v>
      </c>
      <c r="C139" s="1" t="n">
        <f aca="false">C138+1</f>
        <v>133</v>
      </c>
      <c r="D139" s="189" t="str">
        <f aca="false">IF(C139&lt;=Рабочий!AH$1,INDEX(Рабочий!$AA$3:$AA$303,MATCH(C139,Рабочий!$AH$3:$AH$303,0)),"")</f>
        <v/>
      </c>
      <c r="E139" s="190" t="str">
        <f aca="false">IF(D139&lt;&gt;"",INDEX(Рабочий!$AI$3:$AI$303,MATCH(C139,Рабочий!$AH$3:$AH$303,0)),"")</f>
        <v/>
      </c>
      <c r="F139" s="191"/>
      <c r="G139" s="191"/>
      <c r="H139" s="191"/>
      <c r="I139" s="191"/>
      <c r="J139" s="191"/>
      <c r="K139" s="191"/>
      <c r="L139" s="71"/>
      <c r="M139" s="195" t="str">
        <f aca="false">D139</f>
        <v/>
      </c>
      <c r="N139" s="196" t="str">
        <f aca="false">E139</f>
        <v/>
      </c>
      <c r="O139" s="191"/>
      <c r="P139" s="191"/>
      <c r="Q139" s="191"/>
      <c r="R139" s="191"/>
      <c r="S139" s="191"/>
      <c r="T139" s="191"/>
      <c r="U139" s="71"/>
    </row>
    <row r="140" customFormat="false" ht="12.8" hidden="false" customHeight="false" outlineLevel="0" collapsed="false">
      <c r="A140" s="71"/>
      <c r="B140" s="1" t="n">
        <f aca="false">IF(C140&lt;=Рабочий!AH$1,INDEX(Рабочий!$Z$3:$Z$303,MATCH(C140,Рабочий!$AH$3:$AH$303,0)),0)</f>
        <v>0</v>
      </c>
      <c r="C140" s="1" t="n">
        <f aca="false">C139+1</f>
        <v>134</v>
      </c>
      <c r="D140" s="189" t="str">
        <f aca="false">IF(C140&lt;=Рабочий!AH$1,INDEX(Рабочий!$AA$3:$AA$303,MATCH(C140,Рабочий!$AH$3:$AH$303,0)),"")</f>
        <v/>
      </c>
      <c r="E140" s="190" t="str">
        <f aca="false">IF(D140&lt;&gt;"",INDEX(Рабочий!$AI$3:$AI$303,MATCH(C140,Рабочий!$AH$3:$AH$303,0)),"")</f>
        <v/>
      </c>
      <c r="F140" s="191"/>
      <c r="G140" s="191"/>
      <c r="H140" s="191"/>
      <c r="I140" s="191"/>
      <c r="J140" s="191"/>
      <c r="K140" s="191"/>
      <c r="L140" s="71"/>
      <c r="M140" s="195" t="str">
        <f aca="false">D140</f>
        <v/>
      </c>
      <c r="N140" s="196" t="str">
        <f aca="false">E140</f>
        <v/>
      </c>
      <c r="O140" s="191"/>
      <c r="P140" s="191"/>
      <c r="Q140" s="191"/>
      <c r="R140" s="191"/>
      <c r="S140" s="191"/>
      <c r="T140" s="191"/>
      <c r="U140" s="71"/>
    </row>
    <row r="141" customFormat="false" ht="12.8" hidden="false" customHeight="false" outlineLevel="0" collapsed="false">
      <c r="A141" s="71"/>
      <c r="B141" s="1" t="n">
        <f aca="false">IF(C141&lt;=Рабочий!AH$1,INDEX(Рабочий!$Z$3:$Z$303,MATCH(C141,Рабочий!$AH$3:$AH$303,0)),0)</f>
        <v>0</v>
      </c>
      <c r="C141" s="1" t="n">
        <f aca="false">C140+1</f>
        <v>135</v>
      </c>
      <c r="D141" s="189" t="str">
        <f aca="false">IF(C141&lt;=Рабочий!AH$1,INDEX(Рабочий!$AA$3:$AA$303,MATCH(C141,Рабочий!$AH$3:$AH$303,0)),"")</f>
        <v/>
      </c>
      <c r="E141" s="190" t="str">
        <f aca="false">IF(D141&lt;&gt;"",INDEX(Рабочий!$AI$3:$AI$303,MATCH(C141,Рабочий!$AH$3:$AH$303,0)),"")</f>
        <v/>
      </c>
      <c r="F141" s="191"/>
      <c r="G141" s="191"/>
      <c r="H141" s="191"/>
      <c r="I141" s="191"/>
      <c r="J141" s="191"/>
      <c r="K141" s="191"/>
      <c r="L141" s="71"/>
      <c r="M141" s="195" t="str">
        <f aca="false">D141</f>
        <v/>
      </c>
      <c r="N141" s="196" t="str">
        <f aca="false">E141</f>
        <v/>
      </c>
      <c r="O141" s="191"/>
      <c r="P141" s="191"/>
      <c r="Q141" s="191"/>
      <c r="R141" s="191"/>
      <c r="S141" s="191"/>
      <c r="T141" s="191"/>
      <c r="U141" s="71"/>
    </row>
    <row r="142" customFormat="false" ht="12.8" hidden="false" customHeight="false" outlineLevel="0" collapsed="false">
      <c r="A142" s="71"/>
      <c r="B142" s="1" t="n">
        <f aca="false">IF(C142&lt;=Рабочий!AH$1,INDEX(Рабочий!$Z$3:$Z$303,MATCH(C142,Рабочий!$AH$3:$AH$303,0)),0)</f>
        <v>0</v>
      </c>
      <c r="C142" s="1" t="n">
        <f aca="false">C141+1</f>
        <v>136</v>
      </c>
      <c r="D142" s="189" t="str">
        <f aca="false">IF(C142&lt;=Рабочий!AH$1,INDEX(Рабочий!$AA$3:$AA$303,MATCH(C142,Рабочий!$AH$3:$AH$303,0)),"")</f>
        <v/>
      </c>
      <c r="E142" s="190" t="str">
        <f aca="false">IF(D142&lt;&gt;"",INDEX(Рабочий!$AI$3:$AI$303,MATCH(C142,Рабочий!$AH$3:$AH$303,0)),"")</f>
        <v/>
      </c>
      <c r="F142" s="191"/>
      <c r="G142" s="191"/>
      <c r="H142" s="191"/>
      <c r="I142" s="191"/>
      <c r="J142" s="191"/>
      <c r="K142" s="191"/>
      <c r="L142" s="71"/>
      <c r="M142" s="195" t="str">
        <f aca="false">D142</f>
        <v/>
      </c>
      <c r="N142" s="196" t="str">
        <f aca="false">E142</f>
        <v/>
      </c>
      <c r="O142" s="191"/>
      <c r="P142" s="191"/>
      <c r="Q142" s="191"/>
      <c r="R142" s="191"/>
      <c r="S142" s="191"/>
      <c r="T142" s="191"/>
      <c r="U142" s="71"/>
    </row>
    <row r="143" customFormat="false" ht="12.8" hidden="false" customHeight="false" outlineLevel="0" collapsed="false">
      <c r="A143" s="71"/>
      <c r="B143" s="1" t="n">
        <f aca="false">IF(C143&lt;=Рабочий!AH$1,INDEX(Рабочий!$Z$3:$Z$303,MATCH(C143,Рабочий!$AH$3:$AH$303,0)),0)</f>
        <v>0</v>
      </c>
      <c r="C143" s="1" t="n">
        <f aca="false">C142+1</f>
        <v>137</v>
      </c>
      <c r="D143" s="189" t="str">
        <f aca="false">IF(C143&lt;=Рабочий!AH$1,INDEX(Рабочий!$AA$3:$AA$303,MATCH(C143,Рабочий!$AH$3:$AH$303,0)),"")</f>
        <v/>
      </c>
      <c r="E143" s="190" t="str">
        <f aca="false">IF(D143&lt;&gt;"",INDEX(Рабочий!$AI$3:$AI$303,MATCH(C143,Рабочий!$AH$3:$AH$303,0)),"")</f>
        <v/>
      </c>
      <c r="F143" s="191"/>
      <c r="G143" s="191"/>
      <c r="H143" s="191"/>
      <c r="I143" s="191"/>
      <c r="J143" s="191"/>
      <c r="K143" s="191"/>
      <c r="L143" s="71"/>
      <c r="M143" s="195" t="str">
        <f aca="false">D143</f>
        <v/>
      </c>
      <c r="N143" s="196" t="str">
        <f aca="false">E143</f>
        <v/>
      </c>
      <c r="O143" s="191"/>
      <c r="P143" s="191"/>
      <c r="Q143" s="191"/>
      <c r="R143" s="191"/>
      <c r="S143" s="191"/>
      <c r="T143" s="191"/>
      <c r="U143" s="71"/>
    </row>
    <row r="144" customFormat="false" ht="12.8" hidden="false" customHeight="false" outlineLevel="0" collapsed="false">
      <c r="A144" s="71"/>
      <c r="B144" s="1" t="n">
        <f aca="false">IF(C144&lt;=Рабочий!AH$1,INDEX(Рабочий!$Z$3:$Z$303,MATCH(C144,Рабочий!$AH$3:$AH$303,0)),0)</f>
        <v>0</v>
      </c>
      <c r="C144" s="1" t="n">
        <f aca="false">C143+1</f>
        <v>138</v>
      </c>
      <c r="D144" s="189" t="str">
        <f aca="false">IF(C144&lt;=Рабочий!AH$1,INDEX(Рабочий!$AA$3:$AA$303,MATCH(C144,Рабочий!$AH$3:$AH$303,0)),"")</f>
        <v/>
      </c>
      <c r="E144" s="190" t="str">
        <f aca="false">IF(D144&lt;&gt;"",INDEX(Рабочий!$AI$3:$AI$303,MATCH(C144,Рабочий!$AH$3:$AH$303,0)),"")</f>
        <v/>
      </c>
      <c r="F144" s="191"/>
      <c r="G144" s="191"/>
      <c r="H144" s="191"/>
      <c r="I144" s="191"/>
      <c r="J144" s="191"/>
      <c r="K144" s="191"/>
      <c r="L144" s="71"/>
      <c r="M144" s="195" t="str">
        <f aca="false">D144</f>
        <v/>
      </c>
      <c r="N144" s="196" t="str">
        <f aca="false">E144</f>
        <v/>
      </c>
      <c r="O144" s="191"/>
      <c r="P144" s="191"/>
      <c r="Q144" s="191"/>
      <c r="R144" s="191"/>
      <c r="S144" s="191"/>
      <c r="T144" s="191"/>
      <c r="U144" s="71"/>
    </row>
    <row r="145" customFormat="false" ht="12.8" hidden="false" customHeight="false" outlineLevel="0" collapsed="false">
      <c r="A145" s="71"/>
      <c r="B145" s="1" t="n">
        <f aca="false">IF(C145&lt;=Рабочий!AH$1,INDEX(Рабочий!$Z$3:$Z$303,MATCH(C145,Рабочий!$AH$3:$AH$303,0)),0)</f>
        <v>0</v>
      </c>
      <c r="C145" s="1" t="n">
        <f aca="false">C144+1</f>
        <v>139</v>
      </c>
      <c r="D145" s="189" t="str">
        <f aca="false">IF(C145&lt;=Рабочий!AH$1,INDEX(Рабочий!$AA$3:$AA$303,MATCH(C145,Рабочий!$AH$3:$AH$303,0)),"")</f>
        <v/>
      </c>
      <c r="E145" s="190" t="str">
        <f aca="false">IF(D145&lt;&gt;"",INDEX(Рабочий!$AI$3:$AI$303,MATCH(C145,Рабочий!$AH$3:$AH$303,0)),"")</f>
        <v/>
      </c>
      <c r="F145" s="191"/>
      <c r="G145" s="191"/>
      <c r="H145" s="191"/>
      <c r="I145" s="191"/>
      <c r="J145" s="191"/>
      <c r="K145" s="191"/>
      <c r="L145" s="71"/>
      <c r="M145" s="195" t="str">
        <f aca="false">D145</f>
        <v/>
      </c>
      <c r="N145" s="196" t="str">
        <f aca="false">E145</f>
        <v/>
      </c>
      <c r="O145" s="191"/>
      <c r="P145" s="191"/>
      <c r="Q145" s="191"/>
      <c r="R145" s="191"/>
      <c r="S145" s="191"/>
      <c r="T145" s="191"/>
      <c r="U145" s="71"/>
    </row>
    <row r="146" customFormat="false" ht="12.8" hidden="false" customHeight="false" outlineLevel="0" collapsed="false">
      <c r="A146" s="71"/>
      <c r="B146" s="1" t="n">
        <f aca="false">IF(C146&lt;=Рабочий!AH$1,INDEX(Рабочий!$Z$3:$Z$303,MATCH(C146,Рабочий!$AH$3:$AH$303,0)),0)</f>
        <v>0</v>
      </c>
      <c r="C146" s="1" t="n">
        <f aca="false">C145+1</f>
        <v>140</v>
      </c>
      <c r="D146" s="189" t="str">
        <f aca="false">IF(C146&lt;=Рабочий!AH$1,INDEX(Рабочий!$AA$3:$AA$303,MATCH(C146,Рабочий!$AH$3:$AH$303,0)),"")</f>
        <v/>
      </c>
      <c r="E146" s="190" t="str">
        <f aca="false">IF(D146&lt;&gt;"",INDEX(Рабочий!$AI$3:$AI$303,MATCH(C146,Рабочий!$AH$3:$AH$303,0)),"")</f>
        <v/>
      </c>
      <c r="F146" s="191"/>
      <c r="G146" s="191"/>
      <c r="H146" s="191"/>
      <c r="I146" s="191"/>
      <c r="J146" s="191"/>
      <c r="K146" s="191"/>
      <c r="L146" s="71"/>
      <c r="M146" s="195" t="str">
        <f aca="false">D146</f>
        <v/>
      </c>
      <c r="N146" s="196" t="str">
        <f aca="false">E146</f>
        <v/>
      </c>
      <c r="O146" s="191"/>
      <c r="P146" s="191"/>
      <c r="Q146" s="191"/>
      <c r="R146" s="191"/>
      <c r="S146" s="191"/>
      <c r="T146" s="191"/>
      <c r="U146" s="71"/>
    </row>
    <row r="147" customFormat="false" ht="12.8" hidden="false" customHeight="false" outlineLevel="0" collapsed="false">
      <c r="A147" s="71"/>
      <c r="B147" s="1" t="n">
        <f aca="false">IF(C147&lt;=Рабочий!AH$1,INDEX(Рабочий!$Z$3:$Z$303,MATCH(C147,Рабочий!$AH$3:$AH$303,0)),0)</f>
        <v>0</v>
      </c>
      <c r="C147" s="1" t="n">
        <f aca="false">C146+1</f>
        <v>141</v>
      </c>
      <c r="D147" s="189" t="str">
        <f aca="false">IF(C147&lt;=Рабочий!AH$1,INDEX(Рабочий!$AA$3:$AA$303,MATCH(C147,Рабочий!$AH$3:$AH$303,0)),"")</f>
        <v/>
      </c>
      <c r="E147" s="190" t="str">
        <f aca="false">IF(D147&lt;&gt;"",INDEX(Рабочий!$AI$3:$AI$303,MATCH(C147,Рабочий!$AH$3:$AH$303,0)),"")</f>
        <v/>
      </c>
      <c r="F147" s="191"/>
      <c r="G147" s="191"/>
      <c r="H147" s="191"/>
      <c r="I147" s="191"/>
      <c r="J147" s="191"/>
      <c r="K147" s="191"/>
      <c r="L147" s="71"/>
      <c r="M147" s="195" t="str">
        <f aca="false">D147</f>
        <v/>
      </c>
      <c r="N147" s="196" t="str">
        <f aca="false">E147</f>
        <v/>
      </c>
      <c r="O147" s="191"/>
      <c r="P147" s="191"/>
      <c r="Q147" s="191"/>
      <c r="R147" s="191"/>
      <c r="S147" s="191"/>
      <c r="T147" s="191"/>
      <c r="U147" s="71"/>
    </row>
    <row r="148" customFormat="false" ht="12.8" hidden="false" customHeight="false" outlineLevel="0" collapsed="false">
      <c r="A148" s="71"/>
      <c r="B148" s="1" t="n">
        <f aca="false">IF(C148&lt;=Рабочий!AH$1,INDEX(Рабочий!$Z$3:$Z$303,MATCH(C148,Рабочий!$AH$3:$AH$303,0)),0)</f>
        <v>0</v>
      </c>
      <c r="C148" s="1" t="n">
        <f aca="false">C147+1</f>
        <v>142</v>
      </c>
      <c r="D148" s="189" t="str">
        <f aca="false">IF(C148&lt;=Рабочий!AH$1,INDEX(Рабочий!$AA$3:$AA$303,MATCH(C148,Рабочий!$AH$3:$AH$303,0)),"")</f>
        <v/>
      </c>
      <c r="E148" s="190" t="str">
        <f aca="false">IF(D148&lt;&gt;"",INDEX(Рабочий!$AI$3:$AI$303,MATCH(C148,Рабочий!$AH$3:$AH$303,0)),"")</f>
        <v/>
      </c>
      <c r="F148" s="191"/>
      <c r="G148" s="191"/>
      <c r="H148" s="191"/>
      <c r="I148" s="191"/>
      <c r="J148" s="191"/>
      <c r="K148" s="191"/>
      <c r="L148" s="71"/>
      <c r="M148" s="195" t="str">
        <f aca="false">D148</f>
        <v/>
      </c>
      <c r="N148" s="196" t="str">
        <f aca="false">E148</f>
        <v/>
      </c>
      <c r="O148" s="191"/>
      <c r="P148" s="191"/>
      <c r="Q148" s="191"/>
      <c r="R148" s="191"/>
      <c r="S148" s="191"/>
      <c r="T148" s="191"/>
      <c r="U148" s="71"/>
    </row>
    <row r="149" customFormat="false" ht="12.8" hidden="false" customHeight="false" outlineLevel="0" collapsed="false">
      <c r="A149" s="71"/>
      <c r="B149" s="1" t="n">
        <f aca="false">IF(C149&lt;=Рабочий!AH$1,INDEX(Рабочий!$Z$3:$Z$303,MATCH(C149,Рабочий!$AH$3:$AH$303,0)),0)</f>
        <v>0</v>
      </c>
      <c r="C149" s="1" t="n">
        <f aca="false">C148+1</f>
        <v>143</v>
      </c>
      <c r="D149" s="189" t="str">
        <f aca="false">IF(C149&lt;=Рабочий!AH$1,INDEX(Рабочий!$AA$3:$AA$303,MATCH(C149,Рабочий!$AH$3:$AH$303,0)),"")</f>
        <v/>
      </c>
      <c r="E149" s="190" t="str">
        <f aca="false">IF(D149&lt;&gt;"",INDEX(Рабочий!$AI$3:$AI$303,MATCH(C149,Рабочий!$AH$3:$AH$303,0)),"")</f>
        <v/>
      </c>
      <c r="F149" s="191"/>
      <c r="G149" s="191"/>
      <c r="H149" s="191"/>
      <c r="I149" s="191"/>
      <c r="J149" s="191"/>
      <c r="K149" s="191"/>
      <c r="L149" s="71"/>
      <c r="M149" s="195" t="str">
        <f aca="false">D149</f>
        <v/>
      </c>
      <c r="N149" s="196" t="str">
        <f aca="false">E149</f>
        <v/>
      </c>
      <c r="O149" s="191"/>
      <c r="P149" s="191"/>
      <c r="Q149" s="191"/>
      <c r="R149" s="191"/>
      <c r="S149" s="191"/>
      <c r="T149" s="191"/>
      <c r="U149" s="71"/>
    </row>
    <row r="150" customFormat="false" ht="12.8" hidden="false" customHeight="false" outlineLevel="0" collapsed="false">
      <c r="A150" s="71"/>
      <c r="B150" s="1" t="n">
        <f aca="false">IF(C150&lt;=Рабочий!AH$1,INDEX(Рабочий!$Z$3:$Z$303,MATCH(C150,Рабочий!$AH$3:$AH$303,0)),0)</f>
        <v>0</v>
      </c>
      <c r="C150" s="1" t="n">
        <f aca="false">C149+1</f>
        <v>144</v>
      </c>
      <c r="D150" s="189" t="str">
        <f aca="false">IF(C150&lt;=Рабочий!AH$1,INDEX(Рабочий!$AA$3:$AA$303,MATCH(C150,Рабочий!$AH$3:$AH$303,0)),"")</f>
        <v/>
      </c>
      <c r="E150" s="190" t="str">
        <f aca="false">IF(D150&lt;&gt;"",INDEX(Рабочий!$AI$3:$AI$303,MATCH(C150,Рабочий!$AH$3:$AH$303,0)),"")</f>
        <v/>
      </c>
      <c r="F150" s="191"/>
      <c r="G150" s="191"/>
      <c r="H150" s="191"/>
      <c r="I150" s="191"/>
      <c r="J150" s="191"/>
      <c r="K150" s="191"/>
      <c r="L150" s="71"/>
      <c r="M150" s="195" t="str">
        <f aca="false">D150</f>
        <v/>
      </c>
      <c r="N150" s="196" t="str">
        <f aca="false">E150</f>
        <v/>
      </c>
      <c r="O150" s="191"/>
      <c r="P150" s="191"/>
      <c r="Q150" s="191"/>
      <c r="R150" s="191"/>
      <c r="S150" s="191"/>
      <c r="T150" s="191"/>
      <c r="U150" s="71"/>
    </row>
    <row r="151" customFormat="false" ht="12.8" hidden="false" customHeight="false" outlineLevel="0" collapsed="false">
      <c r="A151" s="71"/>
      <c r="B151" s="1" t="n">
        <f aca="false">IF(C151&lt;=Рабочий!AH$1,INDEX(Рабочий!$Z$3:$Z$303,MATCH(C151,Рабочий!$AH$3:$AH$303,0)),0)</f>
        <v>0</v>
      </c>
      <c r="C151" s="1" t="n">
        <f aca="false">C150+1</f>
        <v>145</v>
      </c>
      <c r="D151" s="189" t="str">
        <f aca="false">IF(C151&lt;=Рабочий!AH$1,INDEX(Рабочий!$AA$3:$AA$303,MATCH(C151,Рабочий!$AH$3:$AH$303,0)),"")</f>
        <v/>
      </c>
      <c r="E151" s="190" t="str">
        <f aca="false">IF(D151&lt;&gt;"",INDEX(Рабочий!$AI$3:$AI$303,MATCH(C151,Рабочий!$AH$3:$AH$303,0)),"")</f>
        <v/>
      </c>
      <c r="F151" s="191"/>
      <c r="G151" s="191"/>
      <c r="H151" s="191"/>
      <c r="I151" s="191"/>
      <c r="J151" s="191"/>
      <c r="K151" s="191"/>
      <c r="L151" s="71"/>
      <c r="M151" s="195" t="str">
        <f aca="false">D151</f>
        <v/>
      </c>
      <c r="N151" s="196" t="str">
        <f aca="false">E151</f>
        <v/>
      </c>
      <c r="O151" s="191"/>
      <c r="P151" s="191"/>
      <c r="Q151" s="191"/>
      <c r="R151" s="191"/>
      <c r="S151" s="191"/>
      <c r="T151" s="191"/>
      <c r="U151" s="71"/>
    </row>
    <row r="152" customFormat="false" ht="12.8" hidden="false" customHeight="false" outlineLevel="0" collapsed="false">
      <c r="A152" s="71"/>
      <c r="B152" s="1" t="n">
        <f aca="false">IF(C152&lt;=Рабочий!AH$1,INDEX(Рабочий!$Z$3:$Z$303,MATCH(C152,Рабочий!$AH$3:$AH$303,0)),0)</f>
        <v>0</v>
      </c>
      <c r="C152" s="1" t="n">
        <f aca="false">C151+1</f>
        <v>146</v>
      </c>
      <c r="D152" s="189" t="str">
        <f aca="false">IF(C152&lt;=Рабочий!AH$1,INDEX(Рабочий!$AA$3:$AA$303,MATCH(C152,Рабочий!$AH$3:$AH$303,0)),"")</f>
        <v/>
      </c>
      <c r="E152" s="190" t="str">
        <f aca="false">IF(D152&lt;&gt;"",INDEX(Рабочий!$AI$3:$AI$303,MATCH(C152,Рабочий!$AH$3:$AH$303,0)),"")</f>
        <v/>
      </c>
      <c r="F152" s="191"/>
      <c r="G152" s="191"/>
      <c r="H152" s="191"/>
      <c r="I152" s="191"/>
      <c r="J152" s="191"/>
      <c r="K152" s="191"/>
      <c r="L152" s="71"/>
      <c r="M152" s="195" t="str">
        <f aca="false">D152</f>
        <v/>
      </c>
      <c r="N152" s="196" t="str">
        <f aca="false">E152</f>
        <v/>
      </c>
      <c r="O152" s="191"/>
      <c r="P152" s="191"/>
      <c r="Q152" s="191"/>
      <c r="R152" s="191"/>
      <c r="S152" s="191"/>
      <c r="T152" s="191"/>
      <c r="U152" s="71"/>
    </row>
    <row r="153" customFormat="false" ht="12.8" hidden="false" customHeight="false" outlineLevel="0" collapsed="false">
      <c r="A153" s="71"/>
      <c r="B153" s="1" t="n">
        <f aca="false">IF(C153&lt;=Рабочий!AH$1,INDEX(Рабочий!$Z$3:$Z$303,MATCH(C153,Рабочий!$AH$3:$AH$303,0)),0)</f>
        <v>0</v>
      </c>
      <c r="C153" s="1" t="n">
        <f aca="false">C152+1</f>
        <v>147</v>
      </c>
      <c r="D153" s="189" t="str">
        <f aca="false">IF(C153&lt;=Рабочий!AH$1,INDEX(Рабочий!$AA$3:$AA$303,MATCH(C153,Рабочий!$AH$3:$AH$303,0)),"")</f>
        <v/>
      </c>
      <c r="E153" s="190" t="str">
        <f aca="false">IF(D153&lt;&gt;"",INDEX(Рабочий!$AI$3:$AI$303,MATCH(C153,Рабочий!$AH$3:$AH$303,0)),"")</f>
        <v/>
      </c>
      <c r="F153" s="191"/>
      <c r="G153" s="191"/>
      <c r="H153" s="191"/>
      <c r="I153" s="191"/>
      <c r="J153" s="191"/>
      <c r="K153" s="191"/>
      <c r="L153" s="71"/>
      <c r="M153" s="195" t="str">
        <f aca="false">D153</f>
        <v/>
      </c>
      <c r="N153" s="196" t="str">
        <f aca="false">E153</f>
        <v/>
      </c>
      <c r="O153" s="191"/>
      <c r="P153" s="191"/>
      <c r="Q153" s="191"/>
      <c r="R153" s="191"/>
      <c r="S153" s="191"/>
      <c r="T153" s="191"/>
      <c r="U153" s="71"/>
    </row>
    <row r="154" customFormat="false" ht="12.8" hidden="false" customHeight="false" outlineLevel="0" collapsed="false">
      <c r="A154" s="71"/>
      <c r="D154" s="71"/>
      <c r="E154" s="71"/>
      <c r="F154" s="71"/>
      <c r="G154" s="71"/>
      <c r="H154" s="71"/>
      <c r="I154" s="71"/>
      <c r="J154" s="71"/>
      <c r="K154" s="71"/>
      <c r="L154" s="71"/>
      <c r="M154" s="193"/>
      <c r="N154" s="71"/>
      <c r="O154" s="71"/>
      <c r="P154" s="71"/>
      <c r="Q154" s="71"/>
      <c r="R154" s="71"/>
      <c r="S154" s="71"/>
      <c r="T154" s="71"/>
      <c r="U154" s="71"/>
    </row>
  </sheetData>
  <sheetProtection sheet="true" password="8d9c" objects="true" scenarios="true"/>
  <mergeCells count="10">
    <mergeCell ref="D2:K2"/>
    <mergeCell ref="M2:T2"/>
    <mergeCell ref="D3:K3"/>
    <mergeCell ref="M3:T3"/>
    <mergeCell ref="B4:B6"/>
    <mergeCell ref="C4:C6"/>
    <mergeCell ref="D4:D6"/>
    <mergeCell ref="F4:K4"/>
    <mergeCell ref="M4:M6"/>
    <mergeCell ref="O4:T4"/>
  </mergeCells>
  <conditionalFormatting sqref="D7:K153">
    <cfRule type="expression" priority="2" aboveAverage="0" equalAverage="0" bottom="0" percent="0" rank="0" text="" dxfId="24">
      <formula>$B7=0</formula>
    </cfRule>
    <cfRule type="expression" priority="3" aboveAverage="0" equalAverage="0" bottom="0" percent="0" rank="0" text="" dxfId="25">
      <formula>$B7=2</formula>
    </cfRule>
    <cfRule type="expression" priority="4" aboveAverage="0" equalAverage="0" bottom="0" percent="0" rank="0" text="" dxfId="26">
      <formula>$B7=3</formula>
    </cfRule>
  </conditionalFormatting>
  <conditionalFormatting sqref="M1:T6 A1">
    <cfRule type="expression" priority="5" aboveAverage="0" equalAverage="0" bottom="0" percent="0" rank="0" text="" dxfId="24">
      <formula>'Общие данные'!$H$89=""</formula>
    </cfRule>
  </conditionalFormatting>
  <conditionalFormatting sqref="M7:T153">
    <cfRule type="expression" priority="6" aboveAverage="0" equalAverage="0" bottom="0" percent="0" rank="0" text="" dxfId="24">
      <formula>OR('Общие данные'!$H$89="",$B7=0)</formula>
    </cfRule>
    <cfRule type="expression" priority="7" aboveAverage="0" equalAverage="0" bottom="0" percent="0" rank="0" text="" dxfId="25">
      <formula>$B7=2</formula>
    </cfRule>
    <cfRule type="expression" priority="8" aboveAverage="0" equalAverage="0" bottom="0" percent="0" rank="0" text="" dxfId="26">
      <formula>$B7=3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E124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Z256" activeCellId="0" sqref="AZ256"/>
    </sheetView>
  </sheetViews>
  <sheetFormatPr defaultColWidth="12.07421875" defaultRowHeight="12.8" customHeight="false" zeroHeight="false" outlineLevelRow="0" outlineLevelCol="0"/>
  <cols>
    <col collapsed="false" customWidth="false" hidden="false" outlineLevel="0" max="1" min="1" style="197" width="12.06"/>
    <col collapsed="false" customWidth="true" hidden="false" outlineLevel="0" max="2" min="2" style="197" width="17.4"/>
    <col collapsed="false" customWidth="true" hidden="false" outlineLevel="0" max="3" min="3" style="197" width="4.6"/>
    <col collapsed="false" customWidth="true" hidden="false" outlineLevel="0" max="4" min="4" style="197" width="8.75"/>
    <col collapsed="false" customWidth="true" hidden="false" outlineLevel="0" max="5" min="5" style="197" width="9.65"/>
    <col collapsed="false" customWidth="true" hidden="false" outlineLevel="0" max="6" min="6" style="197" width="27.61"/>
    <col collapsed="false" customWidth="false" hidden="false" outlineLevel="0" max="8" min="7" style="197" width="12.06"/>
    <col collapsed="false" customWidth="true" hidden="false" outlineLevel="0" max="9" min="9" style="197" width="21.58"/>
    <col collapsed="false" customWidth="true" hidden="false" outlineLevel="0" max="10" min="10" style="197" width="31.29"/>
    <col collapsed="false" customWidth="true" hidden="false" outlineLevel="0" max="11" min="11" style="197" width="43.33"/>
    <col collapsed="false" customWidth="false" hidden="false" outlineLevel="0" max="12" min="12" style="197" width="12.06"/>
    <col collapsed="false" customWidth="true" hidden="false" outlineLevel="0" max="13" min="13" style="197" width="31.43"/>
    <col collapsed="false" customWidth="false" hidden="false" outlineLevel="0" max="14" min="14" style="197" width="12.06"/>
    <col collapsed="false" customWidth="true" hidden="false" outlineLevel="0" max="15" min="15" style="197" width="20.68"/>
    <col collapsed="false" customWidth="false" hidden="false" outlineLevel="0" max="18" min="16" style="197" width="12.06"/>
    <col collapsed="false" customWidth="true" hidden="false" outlineLevel="0" max="19" min="19" style="197" width="22.63"/>
    <col collapsed="false" customWidth="false" hidden="false" outlineLevel="0" max="26" min="20" style="197" width="12.06"/>
    <col collapsed="false" customWidth="true" hidden="false" outlineLevel="0" max="27" min="27" style="198" width="33.6"/>
    <col collapsed="false" customWidth="true" hidden="false" outlineLevel="0" max="29" min="28" style="197" width="3.81"/>
    <col collapsed="false" customWidth="true" hidden="false" outlineLevel="0" max="30" min="30" style="197" width="2.19"/>
    <col collapsed="false" customWidth="true" hidden="false" outlineLevel="0" max="31" min="31" style="197" width="7.16"/>
    <col collapsed="false" customWidth="true" hidden="false" outlineLevel="0" max="32" min="32" style="197" width="12.27"/>
    <col collapsed="false" customWidth="true" hidden="false" outlineLevel="0" max="33" min="33" style="197" width="2.77"/>
    <col collapsed="false" customWidth="true" hidden="false" outlineLevel="0" max="34" min="34" style="197" width="7.16"/>
    <col collapsed="false" customWidth="false" hidden="false" outlineLevel="0" max="35" min="35" style="197" width="12.06"/>
    <col collapsed="false" customWidth="true" hidden="false" outlineLevel="0" max="38" min="36" style="197" width="3.81"/>
    <col collapsed="false" customWidth="false" hidden="false" outlineLevel="0" max="41" min="39" style="197" width="12.06"/>
    <col collapsed="false" customWidth="true" hidden="false" outlineLevel="0" max="42" min="42" style="197" width="11.52"/>
    <col collapsed="false" customWidth="false" hidden="false" outlineLevel="0" max="43" min="43" style="197" width="12.06"/>
    <col collapsed="false" customWidth="true" hidden="false" outlineLevel="0" max="44" min="44" style="197" width="11.52"/>
    <col collapsed="false" customWidth="false" hidden="false" outlineLevel="0" max="45" min="45" style="197" width="12.06"/>
    <col collapsed="false" customWidth="true" hidden="false" outlineLevel="0" max="46" min="46" style="197" width="49.02"/>
    <col collapsed="false" customWidth="false" hidden="false" outlineLevel="0" max="47" min="47" style="199" width="12.06"/>
    <col collapsed="false" customWidth="true" hidden="false" outlineLevel="0" max="48" min="48" style="199" width="20.08"/>
    <col collapsed="false" customWidth="false" hidden="false" outlineLevel="0" max="49" min="49" style="199" width="12.06"/>
    <col collapsed="false" customWidth="false" hidden="false" outlineLevel="0" max="52" min="50" style="197" width="12.06"/>
    <col collapsed="false" customWidth="true" hidden="false" outlineLevel="0" max="53" min="53" style="197" width="15.65"/>
    <col collapsed="false" customWidth="false" hidden="false" outlineLevel="0" max="1024" min="54" style="197" width="12.06"/>
    <col collapsed="false" customWidth="false" hidden="false" outlineLevel="0" max="16384" min="1025" style="200" width="12.07"/>
  </cols>
  <sheetData>
    <row r="1" s="198" customFormat="true" ht="12.8" hidden="true" customHeight="false" outlineLevel="0" collapsed="false">
      <c r="A1" s="201"/>
      <c r="G1" s="198" t="s">
        <v>494</v>
      </c>
      <c r="I1" s="202" t="s">
        <v>69</v>
      </c>
      <c r="J1" s="203" t="n">
        <f aca="false">MATCH(PROPER(TRIM('Общие данные'!E38)),$I$49:$I$186,0)</f>
        <v>1</v>
      </c>
      <c r="K1" s="203" t="str">
        <f aca="false">CONCATENATE(INDEX($J$49:$J$186,J1),IF(J1&lt;&gt;1,", ",""),INDEX($K$49:$K$186,J1))</f>
        <v>  </v>
      </c>
      <c r="L1" s="203" t="str">
        <f aca="false">INDEX($K$49:$K$186,J1)</f>
        <v> </v>
      </c>
      <c r="M1" s="204" t="str">
        <f aca="false">INDEX($J$49:$J$186,J1)</f>
        <v> </v>
      </c>
      <c r="N1" s="198" t="s">
        <v>495</v>
      </c>
      <c r="O1" s="198" t="n">
        <f aca="false">MATCH(PROPER(TRIM('Общие данные'!E69)),$O$13:$O$153,0)</f>
        <v>1</v>
      </c>
      <c r="P1" s="198" t="str">
        <f aca="false">IF(ISNA(O1),"Счетчик неизвестен!!! Возможно, ошибка в написании Фамилии Имени",IF(O1=1,"",CONCATENATE("Город: ",INDEX($P$13:$P$153,O1)," - Счетчик аттестован на категорию ",INDEX($Q$13:$Q$153,O1))))</f>
        <v/>
      </c>
      <c r="S1" s="205" t="s">
        <v>496</v>
      </c>
      <c r="W1" s="198" t="s">
        <v>497</v>
      </c>
      <c r="AA1" s="205" t="s">
        <v>498</v>
      </c>
      <c r="AE1" s="198" t="n">
        <f aca="false">MAX(AE4:AE303)</f>
        <v>0</v>
      </c>
      <c r="AF1" s="198" t="s">
        <v>499</v>
      </c>
      <c r="AH1" s="198" t="n">
        <f aca="false">MAX(AH4:AH303)</f>
        <v>0</v>
      </c>
      <c r="AI1" s="198" t="s">
        <v>499</v>
      </c>
      <c r="AU1" s="206" t="s">
        <v>500</v>
      </c>
      <c r="AV1" s="206"/>
      <c r="AW1" s="206"/>
    </row>
    <row r="2" s="198" customFormat="true" ht="12.8" hidden="true" customHeight="false" outlineLevel="0" collapsed="false">
      <c r="A2" s="198" t="s">
        <v>501</v>
      </c>
      <c r="D2" s="198" t="s">
        <v>502</v>
      </c>
      <c r="F2" s="198" t="s">
        <v>69</v>
      </c>
      <c r="G2" s="198" t="n">
        <f aca="false">COUNTIF('Общие данные'!$B$38:$C$56,F2)</f>
        <v>2</v>
      </c>
      <c r="I2" s="207"/>
      <c r="M2" s="208"/>
      <c r="O2" s="198" t="n">
        <v>14</v>
      </c>
      <c r="P2" s="198" t="n">
        <v>13</v>
      </c>
      <c r="S2" s="198" t="n">
        <v>18</v>
      </c>
      <c r="T2" s="198" t="n">
        <v>19</v>
      </c>
      <c r="U2" s="198" t="n">
        <v>20</v>
      </c>
      <c r="W2" s="198" t="n">
        <v>22</v>
      </c>
      <c r="X2" s="198" t="n">
        <v>23</v>
      </c>
      <c r="AA2" s="205"/>
      <c r="AE2" s="198" t="s">
        <v>503</v>
      </c>
      <c r="AF2" s="198" t="s">
        <v>503</v>
      </c>
      <c r="AH2" s="198" t="s">
        <v>504</v>
      </c>
      <c r="AI2" s="198" t="s">
        <v>504</v>
      </c>
      <c r="AT2" s="198" t="s">
        <v>505</v>
      </c>
      <c r="AU2" s="209" t="s">
        <v>118</v>
      </c>
      <c r="AV2" s="209" t="s">
        <v>120</v>
      </c>
      <c r="AW2" s="209" t="n">
        <v>10</v>
      </c>
    </row>
    <row r="3" s="198" customFormat="true" ht="12.8" hidden="true" customHeight="false" outlineLevel="0" collapsed="false">
      <c r="F3" s="198" t="s">
        <v>70</v>
      </c>
      <c r="G3" s="198" t="n">
        <f aca="false">COUNTIF('Общие данные'!$B$38:$C$56,F3)</f>
        <v>2</v>
      </c>
      <c r="I3" s="207"/>
      <c r="M3" s="208"/>
      <c r="S3" s="198" t="e">
        <f aca="false">MATCH('Общие данные'!J4,S8:S240,0)</f>
        <v>#N/A</v>
      </c>
      <c r="T3" s="198" t="e">
        <f aca="false">INDEX(T8:T240,S3)</f>
        <v>#N/A</v>
      </c>
      <c r="U3" s="198" t="e">
        <f aca="false">INDEX(U8:U240,S3)</f>
        <v>#N/A</v>
      </c>
      <c r="V3" s="198" t="s">
        <v>506</v>
      </c>
      <c r="W3" s="198" t="e">
        <f aca="false">MATCH(TRIM(PROPER('Общие данные'!K31)),W8:W240,0)</f>
        <v>#N/A</v>
      </c>
      <c r="X3" s="198" t="e">
        <f aca="false">INDEX(X8:X240,W3)</f>
        <v>#N/A</v>
      </c>
      <c r="Z3" s="198" t="n">
        <v>2</v>
      </c>
      <c r="AA3" s="198" t="str">
        <f aca="false">IF(OR('Уровни пары'!$AB$2&lt;&gt;"",'Уровни соло'!$AB$2&lt;&gt;""),CONCATENATE("Классификационные соревнования ",IF('Уровни пары'!$AB$2&lt;&gt;"","пар ",""),IF('Уровни соло'!$AB$2&lt;&gt;"","солистов","")),"")</f>
        <v/>
      </c>
      <c r="AB3" s="198" t="n">
        <v>1</v>
      </c>
      <c r="AC3" s="198" t="str">
        <f aca="false">IF(AA3&lt;&gt;"",AB3,"")</f>
        <v/>
      </c>
      <c r="AD3" s="198" t="str">
        <f aca="false">IF(COUNTIF(AD4:AD213,1)&gt;0,1,"")</f>
        <v/>
      </c>
      <c r="AE3" s="198" t="str">
        <f aca="false">IF(AD3=1,SUMPRODUCT(-(AC$3:AC$303&lt;=AC3),-(AD$3:AD$303=1)),"")</f>
        <v/>
      </c>
      <c r="AF3" s="198" t="s">
        <v>507</v>
      </c>
      <c r="AG3" s="198" t="str">
        <f aca="false">IF(COUNTIF(AG4:AG213,2)&gt;0,2,"")</f>
        <v/>
      </c>
      <c r="AH3" s="198" t="str">
        <f aca="false">IF(AG3=2,SUMPRODUCT(-(AC$3:AC$303&lt;=AC3),-(AG$3:AG$303=2)),"")</f>
        <v/>
      </c>
      <c r="AI3" s="198" t="s">
        <v>507</v>
      </c>
      <c r="AU3" s="209"/>
      <c r="AV3" s="209"/>
      <c r="AW3" s="209"/>
    </row>
    <row r="4" s="198" customFormat="true" ht="12.8" hidden="true" customHeight="false" outlineLevel="0" collapsed="false">
      <c r="A4" s="198" t="s">
        <v>127</v>
      </c>
      <c r="B4" s="198" t="s">
        <v>508</v>
      </c>
      <c r="D4" s="198" t="s">
        <v>168</v>
      </c>
      <c r="E4" s="198" t="s">
        <v>509</v>
      </c>
      <c r="F4" s="198" t="s">
        <v>71</v>
      </c>
      <c r="G4" s="198" t="n">
        <f aca="false">COUNTIF('Общие данные'!$B$38:$C$56,F4)</f>
        <v>1</v>
      </c>
      <c r="I4" s="207" t="s">
        <v>69</v>
      </c>
      <c r="J4" s="198" t="n">
        <f aca="false">MATCH(PROPER(TRIM('Общие данные'!E41)),$I$49:$I$186,0)</f>
        <v>1</v>
      </c>
      <c r="K4" s="198" t="str">
        <f aca="false">CONCATENATE(INDEX($J$49:$J$186,J4),IF(J4&lt;&gt;1,", ",""),INDEX($K$49:$K$186,J4))</f>
        <v>  </v>
      </c>
      <c r="L4" s="198" t="str">
        <f aca="false">INDEX($K$49:$K$186,J4)</f>
        <v> </v>
      </c>
      <c r="M4" s="208" t="str">
        <f aca="false">INDEX($J$49:$J$186,J4)</f>
        <v> </v>
      </c>
      <c r="V4" s="198" t="s">
        <v>506</v>
      </c>
      <c r="Z4" s="198" t="n">
        <v>1</v>
      </c>
      <c r="AA4" s="198" t="s">
        <v>326</v>
      </c>
      <c r="AB4" s="198" t="n">
        <v>2</v>
      </c>
      <c r="AC4" s="198" t="str">
        <f aca="false">IF(AT4=1,AB4,"")</f>
        <v/>
      </c>
      <c r="AD4" s="198" t="str">
        <f aca="false">IF(AND(AC4&lt;&gt;"",TRIM(AF4)&lt;&gt;""),1,"")</f>
        <v/>
      </c>
      <c r="AE4" s="198" t="str">
        <f aca="false">IF(AD4=1,SUMPRODUCT(-(AC$3:AC$303&lt;=AC4),-(AD$3:AD$303=1)),"")</f>
        <v/>
      </c>
      <c r="AF4" s="198" t="str">
        <f aca="false">CONCATENATE(IF(AU4=1,"ST ",""),IF(AV4=1,"LA ",""),IF(AW4=1,"10",""))</f>
        <v>ST LA </v>
      </c>
      <c r="AG4" s="198" t="str">
        <f aca="false">IF(AND(AC4&lt;&gt;"",TRIM(AI4)&lt;&gt;""),2,"")</f>
        <v/>
      </c>
      <c r="AH4" s="198" t="str">
        <f aca="false">IF(AG4=2,SUMPRODUCT(-(AC$3:AC$303&lt;=AC4),-(AG$3:AG$303=2)),"")</f>
        <v/>
      </c>
      <c r="AI4" s="198" t="str">
        <f aca="false">CONCATENATE(IF(AU4=2,"ST ",""),IF(AV4=2,"LA ",""),IF(AW4=2,"10",""))</f>
        <v/>
      </c>
      <c r="AK4" s="197"/>
      <c r="AT4" s="198" t="str">
        <f aca="false">IF(AND('Уровни соло'!$E13="+",'Уровни соло'!$AB2&lt;&gt;""),1,"")</f>
        <v/>
      </c>
      <c r="AU4" s="209" t="n">
        <f aca="false">'Уровни соло'!$G13</f>
        <v>1</v>
      </c>
      <c r="AV4" s="209" t="n">
        <f aca="false">'Уровни соло'!$H13</f>
        <v>1</v>
      </c>
      <c r="AW4" s="198" t="n">
        <f aca="false">'Уровни соло'!$I13</f>
        <v>0</v>
      </c>
      <c r="AY4" s="198" t="str">
        <f aca="false">_xlfn.FORMULATEXT(AU4)</f>
        <v>=$'Уровни соло'.$G13</v>
      </c>
      <c r="BA4" s="198" t="s">
        <v>510</v>
      </c>
      <c r="BB4" s="198" t="n">
        <f aca="false">SEARCH("соло",BA4)</f>
        <v>10</v>
      </c>
      <c r="BC4" s="198" t="str">
        <f aca="false">IF(BB4&gt;0,"$'Классы соло'.$T2&lt;&gt;''","$'Классы пары'.$T2&lt;&gt;''")</f>
        <v>$'Классы соло'.$T2&lt;&gt;''</v>
      </c>
      <c r="BE4" s="198" t="s">
        <v>511</v>
      </c>
    </row>
    <row r="5" s="198" customFormat="true" ht="12.8" hidden="true" customHeight="false" outlineLevel="0" collapsed="false">
      <c r="A5" s="198" t="s">
        <v>128</v>
      </c>
      <c r="B5" s="198" t="s">
        <v>512</v>
      </c>
      <c r="D5" s="198" t="s">
        <v>202</v>
      </c>
      <c r="E5" s="198" t="s">
        <v>513</v>
      </c>
      <c r="F5" s="198" t="s">
        <v>72</v>
      </c>
      <c r="G5" s="198" t="n">
        <f aca="false">COUNTIF('Общие данные'!$B$38:$C$56,F5)</f>
        <v>2</v>
      </c>
      <c r="I5" s="207"/>
      <c r="M5" s="208"/>
      <c r="V5" s="198" t="s">
        <v>506</v>
      </c>
      <c r="Z5" s="198" t="n">
        <v>1</v>
      </c>
      <c r="AA5" s="198" t="s">
        <v>176</v>
      </c>
      <c r="AB5" s="198" t="n">
        <v>98</v>
      </c>
      <c r="AC5" s="198" t="str">
        <f aca="false">IF(AT5=1,AB5,"")</f>
        <v/>
      </c>
      <c r="AD5" s="198" t="str">
        <f aca="false">IF(AND(AC5&lt;&gt;"",TRIM(AF5)&lt;&gt;""),1,"")</f>
        <v/>
      </c>
      <c r="AE5" s="198" t="str">
        <f aca="false">IF(AD5=1,SUMPRODUCT(-(AC$3:AC$303&lt;=AC5),-(AD$3:AD$303=1)),"")</f>
        <v/>
      </c>
      <c r="AF5" s="198" t="str">
        <f aca="false">CONCATENATE(IF(AU5=1,"ST ",""),IF(AV5=1,"LA ",""),IF(AW5=1,"10",""))</f>
        <v>ST LA </v>
      </c>
      <c r="AG5" s="198" t="str">
        <f aca="false">IF(AND(AC5&lt;&gt;"",TRIM(AI5)&lt;&gt;""),2,"")</f>
        <v/>
      </c>
      <c r="AH5" s="198" t="str">
        <f aca="false">IF(AG5=2,SUMPRODUCT(-(AC$3:AC$303&lt;=AC5),-(AG$3:AG$303=2)),"")</f>
        <v/>
      </c>
      <c r="AI5" s="198" t="str">
        <f aca="false">CONCATENATE(IF(AU5=2,"ST ",""),IF(AV5=2,"LA ",""),IF(AW5=2,"10",""))</f>
        <v/>
      </c>
      <c r="AK5" s="197"/>
      <c r="AT5" s="198" t="str">
        <f aca="false">IF(AND('Уровни пары'!$E13="+",'Уровни пары'!$AB2&lt;&gt;""),1,"")</f>
        <v/>
      </c>
      <c r="AU5" s="209" t="n">
        <f aca="false">'Уровни пары'!$G13</f>
        <v>1</v>
      </c>
      <c r="AV5" s="209" t="n">
        <f aca="false">'Уровни пары'!$H13</f>
        <v>1</v>
      </c>
      <c r="AW5" s="198" t="n">
        <f aca="false">'Уровни пары'!$I13</f>
        <v>0</v>
      </c>
      <c r="AY5" s="198" t="str">
        <f aca="false">_xlfn.FORMULATEXT(AU5)</f>
        <v>=$'Уровни пары'.$G13</v>
      </c>
      <c r="BA5" s="198" t="s">
        <v>514</v>
      </c>
      <c r="BB5" s="198" t="e">
        <f aca="false">SEARCH("соло",BA5)</f>
        <v>#VALUE!</v>
      </c>
      <c r="BC5" s="198" t="e">
        <f aca="false">IF(BB5&gt;0,"$'Классы соло'.$T2&lt;&gt;''","$'Классы пары'.$T2&lt;&gt;''")</f>
        <v>#VALUE!</v>
      </c>
      <c r="BE5" s="198" t="s">
        <v>515</v>
      </c>
    </row>
    <row r="6" s="198" customFormat="true" ht="12.8" hidden="true" customHeight="false" outlineLevel="0" collapsed="false">
      <c r="A6" s="198" t="s">
        <v>130</v>
      </c>
      <c r="B6" s="198" t="s">
        <v>516</v>
      </c>
      <c r="D6" s="198" t="s">
        <v>227</v>
      </c>
      <c r="E6" s="198" t="s">
        <v>517</v>
      </c>
      <c r="I6" s="207"/>
      <c r="M6" s="208"/>
      <c r="V6" s="198" t="s">
        <v>506</v>
      </c>
      <c r="Z6" s="198" t="n">
        <v>1</v>
      </c>
      <c r="AA6" s="198" t="s">
        <v>327</v>
      </c>
      <c r="AB6" s="198" t="n">
        <v>3</v>
      </c>
      <c r="AC6" s="198" t="str">
        <f aca="false">IF(AT6=1,AB6,"")</f>
        <v/>
      </c>
      <c r="AD6" s="198" t="str">
        <f aca="false">IF(AND(AC6&lt;&gt;"",TRIM(AF6)&lt;&gt;""),1,"")</f>
        <v/>
      </c>
      <c r="AE6" s="198" t="str">
        <f aca="false">IF(AD6=1,SUMPRODUCT(-(AC$3:AC$303&lt;=AC6),-(AD$3:AD$303=1)),"")</f>
        <v/>
      </c>
      <c r="AF6" s="198" t="str">
        <f aca="false">CONCATENATE(IF(AU6=1,"ST ",""),IF(AV6=1,"LA ",""),IF(AW6=1,"10",""))</f>
        <v>ST LA </v>
      </c>
      <c r="AG6" s="198" t="str">
        <f aca="false">IF(AND(AC6&lt;&gt;"",TRIM(AI6)&lt;&gt;""),2,"")</f>
        <v/>
      </c>
      <c r="AH6" s="198" t="str">
        <f aca="false">IF(AG6=2,SUMPRODUCT(-(AC$3:AC$303&lt;=AC6),-(AG$3:AG$303=2)),"")</f>
        <v/>
      </c>
      <c r="AI6" s="198" t="str">
        <f aca="false">CONCATENATE(IF(AU6=2,"ST ",""),IF(AV6=2,"LA ",""),IF(AW6=2,"10",""))</f>
        <v/>
      </c>
      <c r="AK6" s="197"/>
      <c r="AT6" s="198" t="str">
        <f aca="false">IF(AND('Уровни соло'!$E14="+",'Уровни соло'!$AB2&lt;&gt;""),1,"")</f>
        <v/>
      </c>
      <c r="AU6" s="209" t="n">
        <f aca="false">'Уровни соло'!$G14</f>
        <v>1</v>
      </c>
      <c r="AV6" s="209" t="n">
        <f aca="false">'Уровни соло'!$H14</f>
        <v>1</v>
      </c>
      <c r="AW6" s="198" t="n">
        <f aca="false">'Уровни соло'!$I14</f>
        <v>0</v>
      </c>
      <c r="AY6" s="198" t="str">
        <f aca="false">_xlfn.FORMULATEXT(AU6)</f>
        <v>=$'Уровни соло'.$G14</v>
      </c>
      <c r="BA6" s="198" t="s">
        <v>518</v>
      </c>
      <c r="BB6" s="198" t="n">
        <f aca="false">SEARCH("соло",BA6)</f>
        <v>10</v>
      </c>
      <c r="BC6" s="198" t="str">
        <f aca="false">IF(BB6&gt;0,"$'Классы соло'.$T2&lt;&gt;''","$'Классы пары'.$T2&lt;&gt;''")</f>
        <v>$'Классы соло'.$T2&lt;&gt;''</v>
      </c>
      <c r="BE6" s="198" t="s">
        <v>511</v>
      </c>
    </row>
    <row r="7" s="198" customFormat="true" ht="12.8" hidden="true" customHeight="false" outlineLevel="0" collapsed="false">
      <c r="A7" s="198" t="s">
        <v>132</v>
      </c>
      <c r="B7" s="198" t="s">
        <v>519</v>
      </c>
      <c r="D7" s="198" t="s">
        <v>41</v>
      </c>
      <c r="E7" s="198" t="s">
        <v>520</v>
      </c>
      <c r="I7" s="207" t="s">
        <v>521</v>
      </c>
      <c r="J7" s="198" t="n">
        <f aca="false">MATCH(PROPER(TRIM('Общие данные'!E44)),$I$49:$I$186,0)</f>
        <v>1</v>
      </c>
      <c r="K7" s="198" t="str">
        <f aca="false">CONCATENATE(INDEX($J$49:$J$186,J7),IF(J7&lt;&gt;1,", ",""),INDEX($K$49:$K$186,J7))</f>
        <v>  </v>
      </c>
      <c r="L7" s="198" t="str">
        <f aca="false">INDEX($K$49:$K$186,J7)</f>
        <v> </v>
      </c>
      <c r="M7" s="208" t="str">
        <f aca="false">INDEX($J$49:$J$186,J7)</f>
        <v> </v>
      </c>
      <c r="S7" s="205" t="s">
        <v>522</v>
      </c>
      <c r="T7" s="205" t="s">
        <v>523</v>
      </c>
      <c r="U7" s="205" t="s">
        <v>524</v>
      </c>
      <c r="V7" s="198" t="s">
        <v>506</v>
      </c>
      <c r="W7" s="205" t="s">
        <v>525</v>
      </c>
      <c r="X7" s="205" t="s">
        <v>526</v>
      </c>
      <c r="Z7" s="198" t="n">
        <v>1</v>
      </c>
      <c r="AA7" s="198" t="s">
        <v>328</v>
      </c>
      <c r="AB7" s="198" t="n">
        <v>4</v>
      </c>
      <c r="AC7" s="198" t="str">
        <f aca="false">IF(AT7=1,AB7,"")</f>
        <v/>
      </c>
      <c r="AD7" s="198" t="str">
        <f aca="false">IF(AND(AC7&lt;&gt;"",TRIM(AF7)&lt;&gt;""),1,"")</f>
        <v/>
      </c>
      <c r="AE7" s="198" t="str">
        <f aca="false">IF(AD7=1,SUMPRODUCT(-(AC$3:AC$303&lt;=AC7),-(AD$3:AD$303=1)),"")</f>
        <v/>
      </c>
      <c r="AF7" s="198" t="str">
        <f aca="false">CONCATENATE(IF(AU7=1,"ST ",""),IF(AV7=1,"LA ",""),IF(AW7=1,"10",""))</f>
        <v>ST LA </v>
      </c>
      <c r="AG7" s="198" t="str">
        <f aca="false">IF(AND(AC7&lt;&gt;"",TRIM(AI7)&lt;&gt;""),2,"")</f>
        <v/>
      </c>
      <c r="AH7" s="198" t="str">
        <f aca="false">IF(AG7=2,SUMPRODUCT(-(AC$3:AC$303&lt;=AC7),-(AG$3:AG$303=2)),"")</f>
        <v/>
      </c>
      <c r="AI7" s="198" t="str">
        <f aca="false">CONCATENATE(IF(AU7=2,"ST ",""),IF(AV7=2,"LA ",""),IF(AW7=2,"10",""))</f>
        <v/>
      </c>
      <c r="AK7" s="197"/>
      <c r="AT7" s="198" t="str">
        <f aca="false">IF(AND('Уровни соло'!$K14="+",'Уровни соло'!$AB2&lt;&gt;""),1,"")</f>
        <v/>
      </c>
      <c r="AU7" s="209" t="n">
        <f aca="false">'Уровни соло'!$M14</f>
        <v>1</v>
      </c>
      <c r="AV7" s="209" t="n">
        <f aca="false">'Уровни соло'!$N14</f>
        <v>1</v>
      </c>
      <c r="AW7" s="198" t="n">
        <f aca="false">'Уровни соло'!$O14</f>
        <v>0</v>
      </c>
      <c r="AY7" s="198" t="str">
        <f aca="false">_xlfn.FORMULATEXT(AU7)</f>
        <v>=$'Уровни соло'.$M14</v>
      </c>
      <c r="BA7" s="198" t="s">
        <v>527</v>
      </c>
      <c r="BB7" s="198" t="n">
        <f aca="false">SEARCH("соло",BA7)</f>
        <v>10</v>
      </c>
      <c r="BC7" s="198" t="str">
        <f aca="false">IF(BB7&gt;0,"$'Классы соло'.$T2&lt;&gt;''","$'Классы пары'.$T2&lt;&gt;''")</f>
        <v>$'Классы соло'.$T2&lt;&gt;''</v>
      </c>
      <c r="BE7" s="198" t="s">
        <v>511</v>
      </c>
    </row>
    <row r="8" s="198" customFormat="true" ht="12.8" hidden="true" customHeight="false" outlineLevel="0" collapsed="false">
      <c r="A8" s="198" t="s">
        <v>194</v>
      </c>
      <c r="B8" s="198" t="s">
        <v>528</v>
      </c>
      <c r="D8" s="198" t="s">
        <v>39</v>
      </c>
      <c r="E8" s="198" t="s">
        <v>529</v>
      </c>
      <c r="I8" s="207"/>
      <c r="M8" s="208"/>
      <c r="S8" s="198" t="s">
        <v>530</v>
      </c>
      <c r="T8" s="198" t="s">
        <v>531</v>
      </c>
      <c r="U8" s="198" t="s">
        <v>532</v>
      </c>
      <c r="V8" s="198" t="s">
        <v>506</v>
      </c>
      <c r="W8" s="198" t="s">
        <v>533</v>
      </c>
      <c r="X8" s="198" t="s">
        <v>534</v>
      </c>
      <c r="Z8" s="198" t="n">
        <v>1</v>
      </c>
      <c r="AA8" s="198" t="s">
        <v>329</v>
      </c>
      <c r="AB8" s="198" t="n">
        <v>5</v>
      </c>
      <c r="AC8" s="198" t="str">
        <f aca="false">IF(AT8=1,AB8,"")</f>
        <v/>
      </c>
      <c r="AD8" s="198" t="str">
        <f aca="false">IF(AND(AC8&lt;&gt;"",TRIM(AF8)&lt;&gt;""),1,"")</f>
        <v/>
      </c>
      <c r="AE8" s="198" t="str">
        <f aca="false">IF(AD8=1,SUMPRODUCT(-(AC$3:AC$303&lt;=AC8),-(AD$3:AD$303=1)),"")</f>
        <v/>
      </c>
      <c r="AF8" s="198" t="str">
        <f aca="false">CONCATENATE(IF(AU8=1,"ST ",""),IF(AV8=1,"LA ",""),IF(AW8=1,"10",""))</f>
        <v>ST LA </v>
      </c>
      <c r="AG8" s="198" t="str">
        <f aca="false">IF(AND(AC8&lt;&gt;"",TRIM(AI8)&lt;&gt;""),2,"")</f>
        <v/>
      </c>
      <c r="AH8" s="198" t="str">
        <f aca="false">IF(AG8=2,SUMPRODUCT(-(AC$3:AC$303&lt;=AC8),-(AG$3:AG$303=2)),"")</f>
        <v/>
      </c>
      <c r="AI8" s="198" t="str">
        <f aca="false">CONCATENATE(IF(AU8=2,"ST ",""),IF(AV8=2,"LA ",""),IF(AW8=2,"10",""))</f>
        <v/>
      </c>
      <c r="AK8" s="197"/>
      <c r="AT8" s="198" t="str">
        <f aca="false">IF(AND('Уровни соло'!$Q14="+",'Уровни соло'!$AB2&lt;&gt;""),1,"")</f>
        <v/>
      </c>
      <c r="AU8" s="209" t="n">
        <f aca="false">'Уровни соло'!$S14</f>
        <v>1</v>
      </c>
      <c r="AV8" s="209" t="n">
        <f aca="false">'Уровни соло'!$T14</f>
        <v>1</v>
      </c>
      <c r="AW8" s="198" t="n">
        <f aca="false">'Уровни соло'!$U14</f>
        <v>0</v>
      </c>
      <c r="AY8" s="198" t="str">
        <f aca="false">_xlfn.FORMULATEXT(AU8)</f>
        <v>=$'Уровни соло'.$S14</v>
      </c>
      <c r="BA8" s="198" t="s">
        <v>535</v>
      </c>
      <c r="BB8" s="198" t="n">
        <f aca="false">SEARCH("соло",BA8)</f>
        <v>10</v>
      </c>
      <c r="BC8" s="198" t="str">
        <f aca="false">IF(BB8&gt;0,"$'Классы соло'.$T2&lt;&gt;''","$'Классы пары'.$T2&lt;&gt;''")</f>
        <v>$'Классы соло'.$T2&lt;&gt;''</v>
      </c>
      <c r="BE8" s="198" t="s">
        <v>511</v>
      </c>
    </row>
    <row r="9" s="198" customFormat="true" ht="12.8" hidden="true" customHeight="false" outlineLevel="0" collapsed="false">
      <c r="A9" s="198" t="s">
        <v>138</v>
      </c>
      <c r="B9" s="198" t="s">
        <v>138</v>
      </c>
      <c r="D9" s="198" t="s">
        <v>37</v>
      </c>
      <c r="E9" s="198" t="s">
        <v>536</v>
      </c>
      <c r="I9" s="207"/>
      <c r="M9" s="208"/>
      <c r="S9" s="198" t="s">
        <v>537</v>
      </c>
      <c r="T9" s="198" t="s">
        <v>538</v>
      </c>
      <c r="U9" s="198" t="s">
        <v>539</v>
      </c>
      <c r="V9" s="198" t="s">
        <v>506</v>
      </c>
      <c r="W9" s="198" t="s">
        <v>540</v>
      </c>
      <c r="X9" s="198" t="s">
        <v>541</v>
      </c>
      <c r="Z9" s="198" t="n">
        <v>1</v>
      </c>
      <c r="AA9" s="198" t="s">
        <v>330</v>
      </c>
      <c r="AB9" s="198" t="n">
        <v>6</v>
      </c>
      <c r="AC9" s="198" t="str">
        <f aca="false">IF(AT9=1,AB9,"")</f>
        <v/>
      </c>
      <c r="AD9" s="198" t="str">
        <f aca="false">IF(AND(AC9&lt;&gt;"",TRIM(AF9)&lt;&gt;""),1,"")</f>
        <v/>
      </c>
      <c r="AE9" s="198" t="str">
        <f aca="false">IF(AD9=1,SUMPRODUCT(-(AC$3:AC$303&lt;=AC9),-(AD$3:AD$303=1)),"")</f>
        <v/>
      </c>
      <c r="AF9" s="198" t="str">
        <f aca="false">CONCATENATE(IF(AU9=1,"ST ",""),IF(AV9=1,"LA ",""),IF(AW9=1,"10",""))</f>
        <v>ST LA </v>
      </c>
      <c r="AG9" s="198" t="str">
        <f aca="false">IF(AND(AC9&lt;&gt;"",TRIM(AI9)&lt;&gt;""),2,"")</f>
        <v/>
      </c>
      <c r="AH9" s="198" t="str">
        <f aca="false">IF(AG9=2,SUMPRODUCT(-(AC$3:AC$303&lt;=AC9),-(AG$3:AG$303=2)),"")</f>
        <v/>
      </c>
      <c r="AI9" s="198" t="str">
        <f aca="false">CONCATENATE(IF(AU9=2,"ST ",""),IF(AV9=2,"LA ",""),IF(AW9=2,"10",""))</f>
        <v/>
      </c>
      <c r="AK9" s="197"/>
      <c r="AT9" s="198" t="str">
        <f aca="false">IF(AND('Уровни соло'!$W14="+",'Уровни соло'!$AB2&lt;&gt;""),1,"")</f>
        <v/>
      </c>
      <c r="AU9" s="209" t="n">
        <f aca="false">'Уровни соло'!$Y14</f>
        <v>1</v>
      </c>
      <c r="AV9" s="209" t="n">
        <f aca="false">'Уровни соло'!$Z14</f>
        <v>1</v>
      </c>
      <c r="AW9" s="198" t="n">
        <f aca="false">'Уровни соло'!$AA14</f>
        <v>0</v>
      </c>
      <c r="AY9" s="198" t="str">
        <f aca="false">_xlfn.FORMULATEXT(AU9)</f>
        <v>=$'Уровни соло'.$Y14</v>
      </c>
      <c r="BA9" s="198" t="s">
        <v>542</v>
      </c>
      <c r="BB9" s="198" t="n">
        <f aca="false">SEARCH("соло",BA9)</f>
        <v>10</v>
      </c>
      <c r="BC9" s="198" t="str">
        <f aca="false">IF(BB9&gt;0,"$'Классы соло'.$T2&lt;&gt;''","$'Классы пары'.$T2&lt;&gt;''")</f>
        <v>$'Классы соло'.$T2&lt;&gt;''</v>
      </c>
      <c r="BE9" s="198" t="s">
        <v>511</v>
      </c>
    </row>
    <row r="10" s="198" customFormat="true" ht="12.8" hidden="true" customHeight="false" outlineLevel="0" collapsed="false">
      <c r="D10" s="198" t="s">
        <v>543</v>
      </c>
      <c r="E10" s="198" t="s">
        <v>543</v>
      </c>
      <c r="I10" s="207" t="s">
        <v>521</v>
      </c>
      <c r="J10" s="198" t="n">
        <f aca="false">MATCH(PROPER(TRIM('Общие данные'!E47)),$I$49:$I$186,0)</f>
        <v>1</v>
      </c>
      <c r="K10" s="198" t="str">
        <f aca="false">CONCATENATE(INDEX($J$49:$J$186,J10),IF(J10&lt;&gt;1,", ",""),INDEX($K$49:$K$186,J10))</f>
        <v>  </v>
      </c>
      <c r="L10" s="198" t="str">
        <f aca="false">INDEX($K$49:$K$186,J10)</f>
        <v> </v>
      </c>
      <c r="M10" s="208" t="str">
        <f aca="false">INDEX($J$49:$J$186,J10)</f>
        <v> </v>
      </c>
      <c r="S10" s="198" t="s">
        <v>544</v>
      </c>
      <c r="T10" s="198" t="s">
        <v>545</v>
      </c>
      <c r="U10" s="198" t="s">
        <v>546</v>
      </c>
      <c r="V10" s="198" t="s">
        <v>506</v>
      </c>
      <c r="W10" s="198" t="s">
        <v>547</v>
      </c>
      <c r="X10" s="198" t="s">
        <v>548</v>
      </c>
      <c r="Z10" s="198" t="n">
        <v>1</v>
      </c>
      <c r="AA10" s="198" t="s">
        <v>331</v>
      </c>
      <c r="AB10" s="198" t="n">
        <v>7</v>
      </c>
      <c r="AC10" s="198" t="str">
        <f aca="false">IF(AT10=1,AB10,"")</f>
        <v/>
      </c>
      <c r="AD10" s="198" t="str">
        <f aca="false">IF(AND(AC10&lt;&gt;"",TRIM(AF10)&lt;&gt;""),1,"")</f>
        <v/>
      </c>
      <c r="AE10" s="198" t="str">
        <f aca="false">IF(AD10=1,SUMPRODUCT(-(AC$3:AC$303&lt;=AC10),-(AD$3:AD$303=1)),"")</f>
        <v/>
      </c>
      <c r="AF10" s="198" t="str">
        <f aca="false">CONCATENATE(IF(AU10=1,"ST ",""),IF(AV10=1,"LA ",""),IF(AW10=1,"10",""))</f>
        <v>ST LA </v>
      </c>
      <c r="AG10" s="198" t="str">
        <f aca="false">IF(AND(AC10&lt;&gt;"",TRIM(AI10)&lt;&gt;""),2,"")</f>
        <v/>
      </c>
      <c r="AH10" s="198" t="str">
        <f aca="false">IF(AG10=2,SUMPRODUCT(-(AC$3:AC$303&lt;=AC10),-(AG$3:AG$303=2)),"")</f>
        <v/>
      </c>
      <c r="AI10" s="198" t="str">
        <f aca="false">CONCATENATE(IF(AU10=2,"ST ",""),IF(AV10=2,"LA ",""),IF(AW10=2,"10",""))</f>
        <v/>
      </c>
      <c r="AK10" s="197"/>
      <c r="AT10" s="198" t="str">
        <f aca="false">IF(AND('Уровни соло'!$E15="+",'Уровни соло'!$AB2&lt;&gt;""),1,"")</f>
        <v/>
      </c>
      <c r="AU10" s="209" t="n">
        <f aca="false">'Уровни соло'!$G15</f>
        <v>1</v>
      </c>
      <c r="AV10" s="209" t="n">
        <f aca="false">'Уровни соло'!$H15</f>
        <v>1</v>
      </c>
      <c r="AW10" s="198" t="n">
        <f aca="false">'Уровни соло'!$I15</f>
        <v>0</v>
      </c>
      <c r="AY10" s="198" t="str">
        <f aca="false">_xlfn.FORMULATEXT(AU10)</f>
        <v>=$'Уровни соло'.$G15</v>
      </c>
      <c r="BA10" s="198" t="s">
        <v>549</v>
      </c>
      <c r="BB10" s="198" t="n">
        <f aca="false">SEARCH("соло",BA10)</f>
        <v>10</v>
      </c>
      <c r="BC10" s="198" t="str">
        <f aca="false">IF(BB10&gt;0,"$'Классы соло'.$T2&lt;&gt;''","$'Классы пары'.$T2&lt;&gt;''")</f>
        <v>$'Классы соло'.$T2&lt;&gt;''</v>
      </c>
      <c r="BE10" s="198" t="s">
        <v>511</v>
      </c>
    </row>
    <row r="11" s="198" customFormat="true" ht="12.8" hidden="true" customHeight="false" outlineLevel="0" collapsed="false">
      <c r="I11" s="207"/>
      <c r="M11" s="208"/>
      <c r="O11" s="205" t="s">
        <v>550</v>
      </c>
      <c r="S11" s="198" t="s">
        <v>551</v>
      </c>
      <c r="T11" s="198" t="s">
        <v>552</v>
      </c>
      <c r="U11" s="198" t="s">
        <v>553</v>
      </c>
      <c r="V11" s="198" t="s">
        <v>506</v>
      </c>
      <c r="W11" s="198" t="s">
        <v>554</v>
      </c>
      <c r="X11" s="198" t="s">
        <v>555</v>
      </c>
      <c r="Z11" s="198" t="n">
        <v>1</v>
      </c>
      <c r="AA11" s="198" t="s">
        <v>332</v>
      </c>
      <c r="AB11" s="198" t="n">
        <v>8</v>
      </c>
      <c r="AC11" s="198" t="str">
        <f aca="false">IF(AT11=1,AB11,"")</f>
        <v/>
      </c>
      <c r="AD11" s="198" t="str">
        <f aca="false">IF(AND(AC11&lt;&gt;"",TRIM(AF11)&lt;&gt;""),1,"")</f>
        <v/>
      </c>
      <c r="AE11" s="198" t="str">
        <f aca="false">IF(AD11=1,SUMPRODUCT(-(AC$3:AC$303&lt;=AC11),-(AD$3:AD$303=1)),"")</f>
        <v/>
      </c>
      <c r="AF11" s="198" t="str">
        <f aca="false">CONCATENATE(IF(AU11=1,"ST ",""),IF(AV11=1,"LA ",""),IF(AW11=1,"10",""))</f>
        <v>ST LA </v>
      </c>
      <c r="AG11" s="198" t="str">
        <f aca="false">IF(AND(AC11&lt;&gt;"",TRIM(AI11)&lt;&gt;""),2,"")</f>
        <v/>
      </c>
      <c r="AH11" s="198" t="str">
        <f aca="false">IF(AG11=2,SUMPRODUCT(-(AC$3:AC$303&lt;=AC11),-(AG$3:AG$303=2)),"")</f>
        <v/>
      </c>
      <c r="AI11" s="198" t="str">
        <f aca="false">CONCATENATE(IF(AU11=2,"ST ",""),IF(AV11=2,"LA ",""),IF(AW11=2,"10",""))</f>
        <v/>
      </c>
      <c r="AK11" s="197"/>
      <c r="AT11" s="198" t="str">
        <f aca="false">IF(AND('Уровни соло'!$K15="+",'Уровни соло'!$AB2&lt;&gt;""),1,"")</f>
        <v/>
      </c>
      <c r="AU11" s="209" t="n">
        <f aca="false">'Уровни соло'!$M15</f>
        <v>1</v>
      </c>
      <c r="AV11" s="209" t="n">
        <f aca="false">'Уровни соло'!$N15</f>
        <v>1</v>
      </c>
      <c r="AW11" s="198" t="n">
        <f aca="false">'Уровни соло'!$O15</f>
        <v>0</v>
      </c>
      <c r="AY11" s="198" t="str">
        <f aca="false">_xlfn.FORMULATEXT(AU11)</f>
        <v>=$'Уровни соло'.$M15</v>
      </c>
      <c r="BA11" s="198" t="s">
        <v>556</v>
      </c>
      <c r="BB11" s="198" t="n">
        <f aca="false">SEARCH("соло",BA11)</f>
        <v>10</v>
      </c>
      <c r="BC11" s="198" t="str">
        <f aca="false">IF(BB11&gt;0,"$'Классы соло'.$T2&lt;&gt;''","$'Классы пары'.$T2&lt;&gt;''")</f>
        <v>$'Классы соло'.$T2&lt;&gt;''</v>
      </c>
      <c r="BE11" s="198" t="s">
        <v>511</v>
      </c>
    </row>
    <row r="12" s="198" customFormat="true" ht="12.8" hidden="true" customHeight="false" outlineLevel="0" collapsed="false">
      <c r="I12" s="207"/>
      <c r="M12" s="208"/>
      <c r="O12" s="198" t="s">
        <v>557</v>
      </c>
      <c r="P12" s="198" t="s">
        <v>52</v>
      </c>
      <c r="Q12" s="198" t="s">
        <v>486</v>
      </c>
      <c r="S12" s="198" t="s">
        <v>558</v>
      </c>
      <c r="T12" s="198" t="s">
        <v>559</v>
      </c>
      <c r="U12" s="198" t="s">
        <v>560</v>
      </c>
      <c r="V12" s="198" t="s">
        <v>506</v>
      </c>
      <c r="W12" s="198" t="s">
        <v>561</v>
      </c>
      <c r="X12" s="198" t="s">
        <v>562</v>
      </c>
      <c r="Z12" s="198" t="n">
        <v>1</v>
      </c>
      <c r="AA12" s="198" t="s">
        <v>333</v>
      </c>
      <c r="AB12" s="198" t="n">
        <v>9</v>
      </c>
      <c r="AC12" s="198" t="str">
        <f aca="false">IF(AT12=1,AB12,"")</f>
        <v/>
      </c>
      <c r="AD12" s="198" t="str">
        <f aca="false">IF(AND(AC12&lt;&gt;"",TRIM(AF12)&lt;&gt;""),1,"")</f>
        <v/>
      </c>
      <c r="AE12" s="198" t="str">
        <f aca="false">IF(AD12=1,SUMPRODUCT(-(AC$3:AC$303&lt;=AC12),-(AD$3:AD$303=1)),"")</f>
        <v/>
      </c>
      <c r="AF12" s="198" t="str">
        <f aca="false">CONCATENATE(IF(AU12=1,"ST ",""),IF(AV12=1,"LA ",""),IF(AW12=1,"10",""))</f>
        <v>ST LA </v>
      </c>
      <c r="AG12" s="198" t="str">
        <f aca="false">IF(AND(AC12&lt;&gt;"",TRIM(AI12)&lt;&gt;""),2,"")</f>
        <v/>
      </c>
      <c r="AH12" s="198" t="str">
        <f aca="false">IF(AG12=2,SUMPRODUCT(-(AC$3:AC$303&lt;=AC12),-(AG$3:AG$303=2)),"")</f>
        <v/>
      </c>
      <c r="AI12" s="198" t="str">
        <f aca="false">CONCATENATE(IF(AU12=2,"ST ",""),IF(AV12=2,"LA ",""),IF(AW12=2,"10",""))</f>
        <v/>
      </c>
      <c r="AK12" s="197"/>
      <c r="AT12" s="198" t="str">
        <f aca="false">IF(AND('Уровни соло'!$Q15="+",'Уровни соло'!$AB2&lt;&gt;""),1,"")</f>
        <v/>
      </c>
      <c r="AU12" s="209" t="n">
        <f aca="false">'Уровни соло'!$S15</f>
        <v>1</v>
      </c>
      <c r="AV12" s="209" t="n">
        <f aca="false">'Уровни соло'!$T15</f>
        <v>1</v>
      </c>
      <c r="AW12" s="198" t="n">
        <f aca="false">'Уровни соло'!$U15</f>
        <v>0</v>
      </c>
      <c r="AY12" s="198" t="str">
        <f aca="false">_xlfn.FORMULATEXT(AU12)</f>
        <v>=$'Уровни соло'.$S15</v>
      </c>
      <c r="BA12" s="198" t="s">
        <v>563</v>
      </c>
      <c r="BB12" s="198" t="n">
        <f aca="false">SEARCH("соло",BA12)</f>
        <v>10</v>
      </c>
      <c r="BC12" s="198" t="str">
        <f aca="false">IF(BB12&gt;0,"$'Классы соло'.$T2&lt;&gt;''","$'Классы пары'.$T2&lt;&gt;''")</f>
        <v>$'Классы соло'.$T2&lt;&gt;''</v>
      </c>
      <c r="BE12" s="198" t="s">
        <v>511</v>
      </c>
    </row>
    <row r="13" s="198" customFormat="true" ht="12.8" hidden="true" customHeight="false" outlineLevel="0" collapsed="false">
      <c r="I13" s="207" t="s">
        <v>564</v>
      </c>
      <c r="J13" s="198" t="n">
        <f aca="false">MATCH(PROPER(TRIM('Общие данные'!E50)),$I$49:$I$186,0)</f>
        <v>1</v>
      </c>
      <c r="K13" s="198" t="str">
        <f aca="false">CONCATENATE(INDEX($J$49:$J$186,J13),IF(J13&lt;&gt;1,", ",""),INDEX($K$49:$K$186,J13))</f>
        <v>  </v>
      </c>
      <c r="L13" s="198" t="str">
        <f aca="false">INDEX($K$49:$K$186,J13)</f>
        <v> </v>
      </c>
      <c r="M13" s="208" t="str">
        <f aca="false">INDEX($J$49:$J$186,J13)</f>
        <v> </v>
      </c>
      <c r="O13" s="198" t="s">
        <v>65</v>
      </c>
      <c r="S13" s="198" t="s">
        <v>565</v>
      </c>
      <c r="T13" s="198" t="s">
        <v>566</v>
      </c>
      <c r="U13" s="198" t="s">
        <v>567</v>
      </c>
      <c r="V13" s="198" t="s">
        <v>506</v>
      </c>
      <c r="W13" s="198" t="s">
        <v>568</v>
      </c>
      <c r="X13" s="198" t="s">
        <v>569</v>
      </c>
      <c r="Z13" s="198" t="n">
        <v>1</v>
      </c>
      <c r="AA13" s="198" t="s">
        <v>334</v>
      </c>
      <c r="AB13" s="198" t="n">
        <v>10</v>
      </c>
      <c r="AC13" s="198" t="str">
        <f aca="false">IF(AT13=1,AB13,"")</f>
        <v/>
      </c>
      <c r="AD13" s="198" t="str">
        <f aca="false">IF(AND(AC13&lt;&gt;"",TRIM(AF13)&lt;&gt;""),1,"")</f>
        <v/>
      </c>
      <c r="AE13" s="198" t="str">
        <f aca="false">IF(AD13=1,SUMPRODUCT(-(AC$3:AC$303&lt;=AC13),-(AD$3:AD$303=1)),"")</f>
        <v/>
      </c>
      <c r="AF13" s="198" t="str">
        <f aca="false">CONCATENATE(IF(AU13=1,"ST ",""),IF(AV13=1,"LA ",""),IF(AW13=1,"10",""))</f>
        <v>ST LA </v>
      </c>
      <c r="AG13" s="198" t="str">
        <f aca="false">IF(AND(AC13&lt;&gt;"",TRIM(AI13)&lt;&gt;""),2,"")</f>
        <v/>
      </c>
      <c r="AH13" s="198" t="str">
        <f aca="false">IF(AG13=2,SUMPRODUCT(-(AC$3:AC$303&lt;=AC13),-(AG$3:AG$303=2)),"")</f>
        <v/>
      </c>
      <c r="AI13" s="198" t="str">
        <f aca="false">CONCATENATE(IF(AU13=2,"ST ",""),IF(AV13=2,"LA ",""),IF(AW13=2,"10",""))</f>
        <v/>
      </c>
      <c r="AK13" s="197"/>
      <c r="AT13" s="198" t="str">
        <f aca="false">IF(AND('Уровни соло'!$W15="+",'Уровни соло'!$AB2&lt;&gt;""),1,"")</f>
        <v/>
      </c>
      <c r="AU13" s="209" t="n">
        <f aca="false">'Уровни соло'!$Y15</f>
        <v>1</v>
      </c>
      <c r="AV13" s="209" t="n">
        <f aca="false">'Уровни соло'!$Z15</f>
        <v>1</v>
      </c>
      <c r="AW13" s="198" t="n">
        <f aca="false">'Уровни соло'!$AA15</f>
        <v>0</v>
      </c>
      <c r="AY13" s="198" t="str">
        <f aca="false">_xlfn.FORMULATEXT(AU13)</f>
        <v>=$'Уровни соло'.$Y15</v>
      </c>
      <c r="BA13" s="198" t="s">
        <v>570</v>
      </c>
      <c r="BB13" s="198" t="n">
        <f aca="false">SEARCH("соло",BA13)</f>
        <v>10</v>
      </c>
      <c r="BC13" s="198" t="str">
        <f aca="false">IF(BB13&gt;0,"$'Классы соло'.$T2&lt;&gt;''","$'Классы пары'.$T2&lt;&gt;''")</f>
        <v>$'Классы соло'.$T2&lt;&gt;''</v>
      </c>
      <c r="BE13" s="198" t="s">
        <v>511</v>
      </c>
    </row>
    <row r="14" s="198" customFormat="true" ht="12.8" hidden="true" customHeight="false" outlineLevel="0" collapsed="false">
      <c r="I14" s="207"/>
      <c r="M14" s="208"/>
      <c r="O14" s="198" t="s">
        <v>571</v>
      </c>
      <c r="P14" s="198" t="s">
        <v>572</v>
      </c>
      <c r="Q14" s="198" t="s">
        <v>39</v>
      </c>
      <c r="S14" s="198" t="s">
        <v>573</v>
      </c>
      <c r="T14" s="198" t="s">
        <v>574</v>
      </c>
      <c r="U14" s="198" t="s">
        <v>575</v>
      </c>
      <c r="V14" s="198" t="s">
        <v>506</v>
      </c>
      <c r="W14" s="198" t="s">
        <v>576</v>
      </c>
      <c r="X14" s="198" t="s">
        <v>577</v>
      </c>
      <c r="Z14" s="198" t="n">
        <v>1</v>
      </c>
      <c r="AA14" s="198" t="s">
        <v>335</v>
      </c>
      <c r="AB14" s="198" t="n">
        <v>11</v>
      </c>
      <c r="AC14" s="198" t="str">
        <f aca="false">IF(AT14=1,AB14,"")</f>
        <v/>
      </c>
      <c r="AD14" s="198" t="str">
        <f aca="false">IF(AND(AC14&lt;&gt;"",TRIM(AF14)&lt;&gt;""),1,"")</f>
        <v/>
      </c>
      <c r="AE14" s="198" t="str">
        <f aca="false">IF(AD14=1,SUMPRODUCT(-(AC$3:AC$303&lt;=AC14),-(AD$3:AD$303=1)),"")</f>
        <v/>
      </c>
      <c r="AF14" s="198" t="str">
        <f aca="false">CONCATENATE(IF(AU14=1,"ST ",""),IF(AV14=1,"LA ",""),IF(AW14=1,"10",""))</f>
        <v>ST LA </v>
      </c>
      <c r="AG14" s="198" t="str">
        <f aca="false">IF(AND(AC14&lt;&gt;"",TRIM(AI14)&lt;&gt;""),2,"")</f>
        <v/>
      </c>
      <c r="AH14" s="198" t="str">
        <f aca="false">IF(AG14=2,SUMPRODUCT(-(AC$3:AC$303&lt;=AC14),-(AG$3:AG$303=2)),"")</f>
        <v/>
      </c>
      <c r="AI14" s="198" t="str">
        <f aca="false">CONCATENATE(IF(AU14=2,"ST ",""),IF(AV14=2,"LA ",""),IF(AW14=2,"10",""))</f>
        <v/>
      </c>
      <c r="AK14" s="197"/>
      <c r="AT14" s="198" t="str">
        <f aca="false">IF(AND('Уровни соло'!$E16="+",'Уровни соло'!$AB2&lt;&gt;""),1,"")</f>
        <v/>
      </c>
      <c r="AU14" s="209" t="n">
        <f aca="false">'Уровни соло'!$G16</f>
        <v>1</v>
      </c>
      <c r="AV14" s="209" t="n">
        <f aca="false">'Уровни соло'!$H16</f>
        <v>1</v>
      </c>
      <c r="AW14" s="198" t="n">
        <f aca="false">'Уровни соло'!$I16</f>
        <v>0</v>
      </c>
      <c r="AY14" s="198" t="str">
        <f aca="false">_xlfn.FORMULATEXT(AU14)</f>
        <v>=$'Уровни соло'.$G16</v>
      </c>
      <c r="BA14" s="198" t="s">
        <v>578</v>
      </c>
      <c r="BB14" s="198" t="n">
        <f aca="false">SEARCH("соло",BA14)</f>
        <v>10</v>
      </c>
      <c r="BC14" s="198" t="str">
        <f aca="false">IF(BB14&gt;0,"$'Классы соло'.$T2&lt;&gt;''","$'Классы пары'.$T2&lt;&gt;''")</f>
        <v>$'Классы соло'.$T2&lt;&gt;''</v>
      </c>
      <c r="BE14" s="198" t="s">
        <v>511</v>
      </c>
    </row>
    <row r="15" s="198" customFormat="true" ht="12.8" hidden="true" customHeight="false" outlineLevel="0" collapsed="false">
      <c r="A15" s="210" t="s">
        <v>579</v>
      </c>
      <c r="B15" s="210"/>
      <c r="C15" s="211" t="n">
        <f aca="false">IF(COUNTBLANK('Общие данные'!J7:J10)&lt;&gt;3,0, IF('Общие данные'!J7&lt;&gt;"",1,IF('Общие данные'!J8&lt;&gt;"",2,IF('Общие данные'!J9&lt;&gt;"",3,IF('Общие данные'!J10&lt;&gt;"",4,0)))))</f>
        <v>0</v>
      </c>
      <c r="I15" s="207"/>
      <c r="M15" s="208"/>
      <c r="O15" s="198" t="s">
        <v>580</v>
      </c>
      <c r="P15" s="198" t="s">
        <v>581</v>
      </c>
      <c r="Q15" s="198" t="s">
        <v>37</v>
      </c>
      <c r="S15" s="198" t="s">
        <v>582</v>
      </c>
      <c r="T15" s="198" t="s">
        <v>583</v>
      </c>
      <c r="U15" s="198" t="s">
        <v>584</v>
      </c>
      <c r="V15" s="198" t="s">
        <v>506</v>
      </c>
      <c r="W15" s="198" t="s">
        <v>585</v>
      </c>
      <c r="X15" s="198" t="s">
        <v>586</v>
      </c>
      <c r="Z15" s="198" t="n">
        <v>1</v>
      </c>
      <c r="AA15" s="198" t="s">
        <v>336</v>
      </c>
      <c r="AB15" s="198" t="n">
        <v>12</v>
      </c>
      <c r="AC15" s="198" t="str">
        <f aca="false">IF(AT15=1,AB15,"")</f>
        <v/>
      </c>
      <c r="AD15" s="198" t="str">
        <f aca="false">IF(AND(AC15&lt;&gt;"",TRIM(AF15)&lt;&gt;""),1,"")</f>
        <v/>
      </c>
      <c r="AE15" s="198" t="str">
        <f aca="false">IF(AD15=1,SUMPRODUCT(-(AC$3:AC$303&lt;=AC15),-(AD$3:AD$303=1)),"")</f>
        <v/>
      </c>
      <c r="AF15" s="198" t="str">
        <f aca="false">CONCATENATE(IF(AU15=1,"ST ",""),IF(AV15=1,"LA ",""),IF(AW15=1,"10",""))</f>
        <v>ST LA </v>
      </c>
      <c r="AG15" s="198" t="str">
        <f aca="false">IF(AND(AC15&lt;&gt;"",TRIM(AI15)&lt;&gt;""),2,"")</f>
        <v/>
      </c>
      <c r="AH15" s="198" t="str">
        <f aca="false">IF(AG15=2,SUMPRODUCT(-(AC$3:AC$303&lt;=AC15),-(AG$3:AG$303=2)),"")</f>
        <v/>
      </c>
      <c r="AI15" s="198" t="str">
        <f aca="false">CONCATENATE(IF(AU15=2,"ST ",""),IF(AV15=2,"LA ",""),IF(AW15=2,"10",""))</f>
        <v/>
      </c>
      <c r="AK15" s="197"/>
      <c r="AT15" s="198" t="str">
        <f aca="false">IF(AND('Уровни соло'!$K16="+",'Уровни соло'!$AB2&lt;&gt;""),1,"")</f>
        <v/>
      </c>
      <c r="AU15" s="209" t="n">
        <f aca="false">'Уровни соло'!$M16</f>
        <v>1</v>
      </c>
      <c r="AV15" s="209" t="n">
        <f aca="false">'Уровни соло'!$N16</f>
        <v>1</v>
      </c>
      <c r="AW15" s="198" t="n">
        <f aca="false">'Уровни соло'!$O16</f>
        <v>0</v>
      </c>
      <c r="AY15" s="198" t="str">
        <f aca="false">_xlfn.FORMULATEXT(AU15)</f>
        <v>=$'Уровни соло'.$M16</v>
      </c>
      <c r="BA15" s="198" t="s">
        <v>587</v>
      </c>
      <c r="BB15" s="198" t="n">
        <f aca="false">SEARCH("соло",BA15)</f>
        <v>10</v>
      </c>
      <c r="BC15" s="198" t="str">
        <f aca="false">IF(BB15&gt;0,"$'Классы соло'.$T2&lt;&gt;''","$'Классы пары'.$T2&lt;&gt;''")</f>
        <v>$'Классы соло'.$T2&lt;&gt;''</v>
      </c>
      <c r="BE15" s="198" t="s">
        <v>511</v>
      </c>
    </row>
    <row r="16" s="198" customFormat="true" ht="12.8" hidden="true" customHeight="false" outlineLevel="0" collapsed="false">
      <c r="I16" s="207" t="s">
        <v>588</v>
      </c>
      <c r="J16" s="198" t="n">
        <f aca="false">MATCH(PROPER(TRIM('Общие данные'!E53)),$I$49:$I$186,0)</f>
        <v>1</v>
      </c>
      <c r="K16" s="198" t="str">
        <f aca="false">CONCATENATE(INDEX($J$49:$J$186,J16),IF(J16&lt;&gt;1,", ",""),INDEX($K$49:$K$186,J16))</f>
        <v>  </v>
      </c>
      <c r="L16" s="198" t="str">
        <f aca="false">INDEX($K$49:$K$186,J16)</f>
        <v> </v>
      </c>
      <c r="M16" s="208" t="str">
        <f aca="false">INDEX($J$49:$J$186,J16)</f>
        <v> </v>
      </c>
      <c r="O16" s="198" t="s">
        <v>589</v>
      </c>
      <c r="P16" s="198" t="s">
        <v>590</v>
      </c>
      <c r="Q16" s="198" t="s">
        <v>591</v>
      </c>
      <c r="S16" s="198" t="s">
        <v>592</v>
      </c>
      <c r="T16" s="198" t="s">
        <v>593</v>
      </c>
      <c r="U16" s="198" t="s">
        <v>594</v>
      </c>
      <c r="V16" s="198" t="s">
        <v>506</v>
      </c>
      <c r="W16" s="198" t="s">
        <v>595</v>
      </c>
      <c r="X16" s="198" t="s">
        <v>596</v>
      </c>
      <c r="Z16" s="198" t="n">
        <v>1</v>
      </c>
      <c r="AA16" s="198" t="s">
        <v>337</v>
      </c>
      <c r="AB16" s="198" t="n">
        <v>13</v>
      </c>
      <c r="AC16" s="198" t="str">
        <f aca="false">IF(AT16=1,AB16,"")</f>
        <v/>
      </c>
      <c r="AD16" s="198" t="str">
        <f aca="false">IF(AND(AC16&lt;&gt;"",TRIM(AF16)&lt;&gt;""),1,"")</f>
        <v/>
      </c>
      <c r="AE16" s="198" t="str">
        <f aca="false">IF(AD16=1,SUMPRODUCT(-(AC$3:AC$303&lt;=AC16),-(AD$3:AD$303=1)),"")</f>
        <v/>
      </c>
      <c r="AF16" s="198" t="str">
        <f aca="false">CONCATENATE(IF(AU16=1,"ST ",""),IF(AV16=1,"LA ",""),IF(AW16=1,"10",""))</f>
        <v>ST LA </v>
      </c>
      <c r="AG16" s="198" t="str">
        <f aca="false">IF(AND(AC16&lt;&gt;"",TRIM(AI16)&lt;&gt;""),2,"")</f>
        <v/>
      </c>
      <c r="AH16" s="198" t="str">
        <f aca="false">IF(AG16=2,SUMPRODUCT(-(AC$3:AC$303&lt;=AC16),-(AG$3:AG$303=2)),"")</f>
        <v/>
      </c>
      <c r="AI16" s="198" t="str">
        <f aca="false">CONCATENATE(IF(AU16=2,"ST ",""),IF(AV16=2,"LA ",""),IF(AW16=2,"10",""))</f>
        <v/>
      </c>
      <c r="AK16" s="197"/>
      <c r="AT16" s="198" t="str">
        <f aca="false">IF(AND('Уровни соло'!$Q16="+",'Уровни соло'!$AB2&lt;&gt;""),1,"")</f>
        <v/>
      </c>
      <c r="AU16" s="209" t="n">
        <f aca="false">'Уровни соло'!$S16</f>
        <v>1</v>
      </c>
      <c r="AV16" s="209" t="n">
        <f aca="false">'Уровни соло'!$T16</f>
        <v>1</v>
      </c>
      <c r="AW16" s="198" t="n">
        <f aca="false">'Уровни соло'!$U16</f>
        <v>0</v>
      </c>
      <c r="AY16" s="198" t="str">
        <f aca="false">_xlfn.FORMULATEXT(AU16)</f>
        <v>=$'Уровни соло'.$S16</v>
      </c>
      <c r="BA16" s="198" t="s">
        <v>597</v>
      </c>
      <c r="BB16" s="198" t="n">
        <f aca="false">SEARCH("соло",BA16)</f>
        <v>10</v>
      </c>
      <c r="BC16" s="198" t="str">
        <f aca="false">IF(BB16&gt;0,"$'Классы соло'.$T2&lt;&gt;''","$'Классы пары'.$T2&lt;&gt;''")</f>
        <v>$'Классы соло'.$T2&lt;&gt;''</v>
      </c>
      <c r="BE16" s="198" t="s">
        <v>511</v>
      </c>
    </row>
    <row r="17" s="198" customFormat="true" ht="12.8" hidden="true" customHeight="false" outlineLevel="0" collapsed="false">
      <c r="A17" s="205" t="s">
        <v>598</v>
      </c>
      <c r="I17" s="207"/>
      <c r="M17" s="208"/>
      <c r="O17" s="198" t="s">
        <v>599</v>
      </c>
      <c r="P17" s="198" t="s">
        <v>581</v>
      </c>
      <c r="Q17" s="198" t="s">
        <v>591</v>
      </c>
      <c r="S17" s="198" t="s">
        <v>600</v>
      </c>
      <c r="T17" s="198" t="s">
        <v>601</v>
      </c>
      <c r="U17" s="198" t="s">
        <v>602</v>
      </c>
      <c r="V17" s="198" t="s">
        <v>506</v>
      </c>
      <c r="W17" s="198" t="s">
        <v>603</v>
      </c>
      <c r="X17" s="198" t="s">
        <v>604</v>
      </c>
      <c r="Z17" s="198" t="n">
        <v>1</v>
      </c>
      <c r="AA17" s="198" t="s">
        <v>338</v>
      </c>
      <c r="AB17" s="198" t="n">
        <v>14</v>
      </c>
      <c r="AC17" s="198" t="str">
        <f aca="false">IF(AT17=1,AB17,"")</f>
        <v/>
      </c>
      <c r="AD17" s="198" t="str">
        <f aca="false">IF(AND(AC17&lt;&gt;"",TRIM(AF17)&lt;&gt;""),1,"")</f>
        <v/>
      </c>
      <c r="AE17" s="198" t="str">
        <f aca="false">IF(AD17=1,SUMPRODUCT(-(AC$3:AC$303&lt;=AC17),-(AD$3:AD$303=1)),"")</f>
        <v/>
      </c>
      <c r="AF17" s="198" t="str">
        <f aca="false">CONCATENATE(IF(AU17=1,"ST ",""),IF(AV17=1,"LA ",""),IF(AW17=1,"10",""))</f>
        <v>ST LA </v>
      </c>
      <c r="AG17" s="198" t="str">
        <f aca="false">IF(AND(AC17&lt;&gt;"",TRIM(AI17)&lt;&gt;""),2,"")</f>
        <v/>
      </c>
      <c r="AH17" s="198" t="str">
        <f aca="false">IF(AG17=2,SUMPRODUCT(-(AC$3:AC$303&lt;=AC17),-(AG$3:AG$303=2)),"")</f>
        <v/>
      </c>
      <c r="AI17" s="198" t="str">
        <f aca="false">CONCATENATE(IF(AU17=2,"ST ",""),IF(AV17=2,"LA ",""),IF(AW17=2,"10",""))</f>
        <v/>
      </c>
      <c r="AK17" s="197"/>
      <c r="AT17" s="198" t="str">
        <f aca="false">IF(AND('Уровни соло'!$W16="+",'Уровни соло'!$AB2&lt;&gt;""),1,"")</f>
        <v/>
      </c>
      <c r="AU17" s="209" t="n">
        <f aca="false">'Уровни соло'!$Y16</f>
        <v>1</v>
      </c>
      <c r="AV17" s="209" t="n">
        <f aca="false">'Уровни соло'!$Z16</f>
        <v>1</v>
      </c>
      <c r="AW17" s="198" t="n">
        <f aca="false">'Уровни соло'!$AA16</f>
        <v>0</v>
      </c>
      <c r="AY17" s="198" t="str">
        <f aca="false">_xlfn.FORMULATEXT(AU17)</f>
        <v>=$'Уровни соло'.$Y16</v>
      </c>
      <c r="BA17" s="198" t="s">
        <v>605</v>
      </c>
      <c r="BB17" s="198" t="n">
        <f aca="false">SEARCH("соло",BA17)</f>
        <v>10</v>
      </c>
      <c r="BC17" s="198" t="str">
        <f aca="false">IF(BB17&gt;0,"$'Классы соло'.$T2&lt;&gt;''","$'Классы пары'.$T2&lt;&gt;''")</f>
        <v>$'Классы соло'.$T2&lt;&gt;''</v>
      </c>
      <c r="BE17" s="198" t="s">
        <v>511</v>
      </c>
    </row>
    <row r="18" s="198" customFormat="true" ht="12.8" hidden="true" customHeight="false" outlineLevel="0" collapsed="false">
      <c r="A18" s="198" t="s">
        <v>606</v>
      </c>
      <c r="B18" s="212" t="str">
        <f aca="false">'Общие данные'!E66</f>
        <v>00.00.0000</v>
      </c>
      <c r="I18" s="207"/>
      <c r="M18" s="208"/>
      <c r="O18" s="198" t="s">
        <v>607</v>
      </c>
      <c r="P18" s="198" t="s">
        <v>608</v>
      </c>
      <c r="Q18" s="198" t="s">
        <v>37</v>
      </c>
      <c r="S18" s="198" t="s">
        <v>609</v>
      </c>
      <c r="T18" s="198" t="s">
        <v>610</v>
      </c>
      <c r="U18" s="198" t="s">
        <v>611</v>
      </c>
      <c r="V18" s="198" t="s">
        <v>506</v>
      </c>
      <c r="W18" s="198" t="s">
        <v>612</v>
      </c>
      <c r="X18" s="198" t="s">
        <v>613</v>
      </c>
      <c r="Z18" s="198" t="n">
        <v>1</v>
      </c>
      <c r="AA18" s="198" t="s">
        <v>339</v>
      </c>
      <c r="AB18" s="198" t="n">
        <v>15</v>
      </c>
      <c r="AC18" s="198" t="str">
        <f aca="false">IF(AT18=1,AB18,"")</f>
        <v/>
      </c>
      <c r="AD18" s="198" t="str">
        <f aca="false">IF(AND(AC18&lt;&gt;"",TRIM(AF18)&lt;&gt;""),1,"")</f>
        <v/>
      </c>
      <c r="AE18" s="198" t="str">
        <f aca="false">IF(AD18=1,SUMPRODUCT(-(AC$3:AC$303&lt;=AC18),-(AD$3:AD$303=1)),"")</f>
        <v/>
      </c>
      <c r="AF18" s="198" t="str">
        <f aca="false">CONCATENATE(IF(AU18=1,"ST ",""),IF(AV18=1,"LA ",""),IF(AW18=1,"10",""))</f>
        <v>ST LA </v>
      </c>
      <c r="AG18" s="198" t="str">
        <f aca="false">IF(AND(AC18&lt;&gt;"",TRIM(AI18)&lt;&gt;""),2,"")</f>
        <v/>
      </c>
      <c r="AH18" s="198" t="str">
        <f aca="false">IF(AG18=2,SUMPRODUCT(-(AC$3:AC$303&lt;=AC18),-(AG$3:AG$303=2)),"")</f>
        <v/>
      </c>
      <c r="AI18" s="198" t="str">
        <f aca="false">CONCATENATE(IF(AU18=2,"ST ",""),IF(AV18=2,"LA ",""),IF(AW18=2,"10",""))</f>
        <v/>
      </c>
      <c r="AK18" s="197"/>
      <c r="AT18" s="198" t="str">
        <f aca="false">IF(AND('Уровни соло'!$E17="+",'Уровни соло'!$AB2&lt;&gt;""),1,"")</f>
        <v/>
      </c>
      <c r="AU18" s="209" t="n">
        <f aca="false">'Уровни соло'!$G17</f>
        <v>1</v>
      </c>
      <c r="AV18" s="209" t="n">
        <f aca="false">'Уровни соло'!$H17</f>
        <v>1</v>
      </c>
      <c r="AW18" s="198" t="n">
        <f aca="false">'Уровни соло'!$I17</f>
        <v>0</v>
      </c>
      <c r="AY18" s="198" t="str">
        <f aca="false">_xlfn.FORMULATEXT(AU18)</f>
        <v>=$'Уровни соло'.$G17</v>
      </c>
      <c r="BA18" s="198" t="s">
        <v>614</v>
      </c>
      <c r="BB18" s="198" t="n">
        <f aca="false">SEARCH("соло",BA18)</f>
        <v>10</v>
      </c>
      <c r="BC18" s="198" t="str">
        <f aca="false">IF(BB18&gt;0,"$'Классы соло'.$T2&lt;&gt;''","$'Классы пары'.$T2&lt;&gt;''")</f>
        <v>$'Классы соло'.$T2&lt;&gt;''</v>
      </c>
      <c r="BE18" s="198" t="s">
        <v>511</v>
      </c>
    </row>
    <row r="19" s="198" customFormat="true" ht="12.8" hidden="true" customHeight="false" outlineLevel="0" collapsed="false">
      <c r="A19" s="198" t="s">
        <v>615</v>
      </c>
      <c r="B19" s="212" t="str">
        <f aca="false">'Общие данные'!K66</f>
        <v>00.00.0000</v>
      </c>
      <c r="I19" s="213" t="s">
        <v>588</v>
      </c>
      <c r="J19" s="214" t="n">
        <f aca="false">MATCH(PROPER(TRIM('Общие данные'!E56)),$I$49:$I$186,0)</f>
        <v>1</v>
      </c>
      <c r="K19" s="214" t="str">
        <f aca="false">CONCATENATE(INDEX($J$49:$J$186,J19),IF(J19&lt;&gt;1,", ",""),INDEX($K$49:$K$186,J19))</f>
        <v>  </v>
      </c>
      <c r="L19" s="214" t="str">
        <f aca="false">INDEX($K$49:$K$186,J19)</f>
        <v> </v>
      </c>
      <c r="M19" s="215" t="str">
        <f aca="false">INDEX($J$49:$J$186,J19)</f>
        <v> </v>
      </c>
      <c r="O19" s="198" t="s">
        <v>616</v>
      </c>
      <c r="P19" s="198" t="s">
        <v>617</v>
      </c>
      <c r="Q19" s="198" t="s">
        <v>41</v>
      </c>
      <c r="S19" s="198" t="s">
        <v>618</v>
      </c>
      <c r="T19" s="198" t="s">
        <v>619</v>
      </c>
      <c r="U19" s="198" t="s">
        <v>620</v>
      </c>
      <c r="V19" s="198" t="s">
        <v>506</v>
      </c>
      <c r="W19" s="198" t="s">
        <v>621</v>
      </c>
      <c r="X19" s="198" t="s">
        <v>622</v>
      </c>
      <c r="Z19" s="198" t="n">
        <v>1</v>
      </c>
      <c r="AA19" s="198" t="s">
        <v>340</v>
      </c>
      <c r="AB19" s="198" t="n">
        <v>16</v>
      </c>
      <c r="AC19" s="198" t="str">
        <f aca="false">IF(AT19=1,AB19,"")</f>
        <v/>
      </c>
      <c r="AD19" s="198" t="str">
        <f aca="false">IF(AND(AC19&lt;&gt;"",TRIM(AF19)&lt;&gt;""),1,"")</f>
        <v/>
      </c>
      <c r="AE19" s="198" t="str">
        <f aca="false">IF(AD19=1,SUMPRODUCT(-(AC$3:AC$303&lt;=AC19),-(AD$3:AD$303=1)),"")</f>
        <v/>
      </c>
      <c r="AF19" s="198" t="str">
        <f aca="false">CONCATENATE(IF(AU19=1,"ST ",""),IF(AV19=1,"LA ",""),IF(AW19=1,"10",""))</f>
        <v>ST LA </v>
      </c>
      <c r="AG19" s="198" t="str">
        <f aca="false">IF(AND(AC19&lt;&gt;"",TRIM(AI19)&lt;&gt;""),2,"")</f>
        <v/>
      </c>
      <c r="AH19" s="198" t="str">
        <f aca="false">IF(AG19=2,SUMPRODUCT(-(AC$3:AC$303&lt;=AC19),-(AG$3:AG$303=2)),"")</f>
        <v/>
      </c>
      <c r="AI19" s="198" t="str">
        <f aca="false">CONCATENATE(IF(AU19=2,"ST ",""),IF(AV19=2,"LA ",""),IF(AW19=2,"10",""))</f>
        <v/>
      </c>
      <c r="AK19" s="197"/>
      <c r="AT19" s="198" t="str">
        <f aca="false">IF(AND('Уровни соло'!$K17="+",'Уровни соло'!$AB2&lt;&gt;""),1,"")</f>
        <v/>
      </c>
      <c r="AU19" s="209" t="n">
        <f aca="false">'Уровни соло'!$M17</f>
        <v>1</v>
      </c>
      <c r="AV19" s="209" t="n">
        <f aca="false">'Уровни соло'!$N17</f>
        <v>1</v>
      </c>
      <c r="AW19" s="198" t="n">
        <f aca="false">'Уровни соло'!$O17</f>
        <v>0</v>
      </c>
      <c r="AY19" s="198" t="str">
        <f aca="false">_xlfn.FORMULATEXT(AU19)</f>
        <v>=$'Уровни соло'.$M17</v>
      </c>
      <c r="BA19" s="198" t="s">
        <v>623</v>
      </c>
      <c r="BB19" s="198" t="n">
        <f aca="false">SEARCH("соло",BA19)</f>
        <v>10</v>
      </c>
      <c r="BC19" s="198" t="str">
        <f aca="false">IF(BB19&gt;0,"$'Классы соло'.$T2&lt;&gt;''","$'Классы пары'.$T2&lt;&gt;''")</f>
        <v>$'Классы соло'.$T2&lt;&gt;''</v>
      </c>
      <c r="BE19" s="198" t="s">
        <v>511</v>
      </c>
    </row>
    <row r="20" s="198" customFormat="true" ht="12.8" hidden="true" customHeight="false" outlineLevel="0" collapsed="false">
      <c r="A20" s="205" t="s">
        <v>624</v>
      </c>
      <c r="I20" s="202" t="s">
        <v>625</v>
      </c>
      <c r="J20" s="203" t="n">
        <f aca="false">MATCH(PROPER(TRIM('Главные Фестивали'!E20)),$I$49:$I$186,0)</f>
        <v>1</v>
      </c>
      <c r="K20" s="203" t="str">
        <f aca="false">CONCATENATE(INDEX($J$49:$J$186,J20),IF(J20&lt;&gt;1,", ",""),INDEX($K$49:$K$186,J20))</f>
        <v>  </v>
      </c>
      <c r="L20" s="203" t="str">
        <f aca="false">INDEX($K$49:$K$186,J20)</f>
        <v> </v>
      </c>
      <c r="M20" s="204" t="str">
        <f aca="false">INDEX($J$49:$J$186,J20)</f>
        <v> </v>
      </c>
      <c r="O20" s="198" t="s">
        <v>626</v>
      </c>
      <c r="P20" s="198" t="s">
        <v>581</v>
      </c>
      <c r="Q20" s="198" t="s">
        <v>41</v>
      </c>
      <c r="S20" s="198" t="s">
        <v>627</v>
      </c>
      <c r="T20" s="198" t="s">
        <v>628</v>
      </c>
      <c r="U20" s="198" t="s">
        <v>629</v>
      </c>
      <c r="V20" s="198" t="s">
        <v>506</v>
      </c>
      <c r="W20" s="198" t="s">
        <v>630</v>
      </c>
      <c r="X20" s="198" t="s">
        <v>631</v>
      </c>
      <c r="Z20" s="198" t="n">
        <v>1</v>
      </c>
      <c r="AA20" s="198" t="s">
        <v>341</v>
      </c>
      <c r="AB20" s="198" t="n">
        <v>17</v>
      </c>
      <c r="AC20" s="198" t="str">
        <f aca="false">IF(AT20=1,AB20,"")</f>
        <v/>
      </c>
      <c r="AD20" s="198" t="str">
        <f aca="false">IF(AND(AC20&lt;&gt;"",TRIM(AF20)&lt;&gt;""),1,"")</f>
        <v/>
      </c>
      <c r="AE20" s="198" t="str">
        <f aca="false">IF(AD20=1,SUMPRODUCT(-(AC$3:AC$303&lt;=AC20),-(AD$3:AD$303=1)),"")</f>
        <v/>
      </c>
      <c r="AF20" s="198" t="str">
        <f aca="false">CONCATENATE(IF(AU20=1,"ST ",""),IF(AV20=1,"LA ",""),IF(AW20=1,"10",""))</f>
        <v>ST LA </v>
      </c>
      <c r="AG20" s="198" t="str">
        <f aca="false">IF(AND(AC20&lt;&gt;"",TRIM(AI20)&lt;&gt;""),2,"")</f>
        <v/>
      </c>
      <c r="AH20" s="198" t="str">
        <f aca="false">IF(AG20=2,SUMPRODUCT(-(AC$3:AC$303&lt;=AC20),-(AG$3:AG$303=2)),"")</f>
        <v/>
      </c>
      <c r="AI20" s="198" t="str">
        <f aca="false">CONCATENATE(IF(AU20=2,"ST ",""),IF(AV20=2,"LA ",""),IF(AW20=2,"10",""))</f>
        <v/>
      </c>
      <c r="AK20" s="197"/>
      <c r="AT20" s="198" t="str">
        <f aca="false">IF(AND('Уровни соло'!$Q17="+",'Уровни соло'!$AB2&lt;&gt;""),1,"")</f>
        <v/>
      </c>
      <c r="AU20" s="209" t="n">
        <f aca="false">'Уровни соло'!$S17</f>
        <v>1</v>
      </c>
      <c r="AV20" s="209" t="n">
        <f aca="false">'Уровни соло'!$T17</f>
        <v>1</v>
      </c>
      <c r="AW20" s="198" t="n">
        <f aca="false">'Уровни соло'!$U17</f>
        <v>0</v>
      </c>
      <c r="AY20" s="198" t="str">
        <f aca="false">_xlfn.FORMULATEXT(AU20)</f>
        <v>=$'Уровни соло'.$S17</v>
      </c>
      <c r="BA20" s="198" t="s">
        <v>632</v>
      </c>
      <c r="BB20" s="198" t="n">
        <f aca="false">SEARCH("соло",BA20)</f>
        <v>10</v>
      </c>
      <c r="BC20" s="198" t="str">
        <f aca="false">IF(BB20&gt;0,"$'Классы соло'.$T2&lt;&gt;''","$'Классы пары'.$T2&lt;&gt;''")</f>
        <v>$'Классы соло'.$T2&lt;&gt;''</v>
      </c>
      <c r="BE20" s="198" t="s">
        <v>511</v>
      </c>
    </row>
    <row r="21" s="198" customFormat="true" ht="12.8" hidden="true" customHeight="false" outlineLevel="0" collapsed="false">
      <c r="A21" s="198" t="s">
        <v>606</v>
      </c>
      <c r="B21" s="212" t="str">
        <f aca="false">'Общие данные'!E74</f>
        <v>00.00.0000</v>
      </c>
      <c r="I21" s="207"/>
      <c r="M21" s="208"/>
      <c r="O21" s="198" t="s">
        <v>633</v>
      </c>
      <c r="P21" s="198" t="s">
        <v>581</v>
      </c>
      <c r="Q21" s="198" t="s">
        <v>37</v>
      </c>
      <c r="S21" s="198" t="s">
        <v>634</v>
      </c>
      <c r="T21" s="198" t="s">
        <v>635</v>
      </c>
      <c r="U21" s="198" t="s">
        <v>636</v>
      </c>
      <c r="V21" s="198" t="s">
        <v>506</v>
      </c>
      <c r="W21" s="198" t="s">
        <v>637</v>
      </c>
      <c r="X21" s="198" t="s">
        <v>638</v>
      </c>
      <c r="Z21" s="198" t="n">
        <v>1</v>
      </c>
      <c r="AA21" s="198" t="s">
        <v>342</v>
      </c>
      <c r="AB21" s="198" t="n">
        <v>18</v>
      </c>
      <c r="AC21" s="198" t="str">
        <f aca="false">IF(AT21=1,AB21,"")</f>
        <v/>
      </c>
      <c r="AD21" s="198" t="str">
        <f aca="false">IF(AND(AC21&lt;&gt;"",TRIM(AF21)&lt;&gt;""),1,"")</f>
        <v/>
      </c>
      <c r="AE21" s="198" t="str">
        <f aca="false">IF(AD21=1,SUMPRODUCT(-(AC$3:AC$303&lt;=AC21),-(AD$3:AD$303=1)),"")</f>
        <v/>
      </c>
      <c r="AF21" s="198" t="str">
        <f aca="false">CONCATENATE(IF(AU21=1,"ST ",""),IF(AV21=1,"LA ",""),IF(AW21=1,"10",""))</f>
        <v>ST LA </v>
      </c>
      <c r="AG21" s="198" t="str">
        <f aca="false">IF(AND(AC21&lt;&gt;"",TRIM(AI21)&lt;&gt;""),2,"")</f>
        <v/>
      </c>
      <c r="AH21" s="198" t="str">
        <f aca="false">IF(AG21=2,SUMPRODUCT(-(AC$3:AC$303&lt;=AC21),-(AG$3:AG$303=2)),"")</f>
        <v/>
      </c>
      <c r="AI21" s="198" t="str">
        <f aca="false">CONCATENATE(IF(AU21=2,"ST ",""),IF(AV21=2,"LA ",""),IF(AW21=2,"10",""))</f>
        <v/>
      </c>
      <c r="AK21" s="197"/>
      <c r="AT21" s="198" t="str">
        <f aca="false">IF(AND('Уровни соло'!$W17="+",'Уровни соло'!$AB2&lt;&gt;""),1,"")</f>
        <v/>
      </c>
      <c r="AU21" s="209" t="n">
        <f aca="false">'Уровни соло'!$Y17</f>
        <v>1</v>
      </c>
      <c r="AV21" s="209" t="n">
        <f aca="false">'Уровни соло'!$Z17</f>
        <v>1</v>
      </c>
      <c r="AW21" s="198" t="n">
        <f aca="false">'Уровни соло'!$AA17</f>
        <v>0</v>
      </c>
      <c r="AY21" s="198" t="str">
        <f aca="false">_xlfn.FORMULATEXT(AU21)</f>
        <v>=$'Уровни соло'.$Y17</v>
      </c>
      <c r="BA21" s="198" t="s">
        <v>639</v>
      </c>
      <c r="BB21" s="198" t="n">
        <f aca="false">SEARCH("соло",BA21)</f>
        <v>10</v>
      </c>
      <c r="BC21" s="198" t="str">
        <f aca="false">IF(BB21&gt;0,"$'Классы соло'.$T2&lt;&gt;''","$'Классы пары'.$T2&lt;&gt;''")</f>
        <v>$'Классы соло'.$T2&lt;&gt;''</v>
      </c>
      <c r="BE21" s="198" t="s">
        <v>511</v>
      </c>
    </row>
    <row r="22" s="198" customFormat="true" ht="12.8" hidden="true" customHeight="false" outlineLevel="0" collapsed="false">
      <c r="A22" s="198" t="s">
        <v>615</v>
      </c>
      <c r="B22" s="212" t="str">
        <f aca="false">'Общие данные'!E76</f>
        <v>00.00.0000</v>
      </c>
      <c r="I22" s="207"/>
      <c r="M22" s="208"/>
      <c r="O22" s="198" t="s">
        <v>640</v>
      </c>
      <c r="P22" s="198" t="s">
        <v>641</v>
      </c>
      <c r="Q22" s="198" t="s">
        <v>41</v>
      </c>
      <c r="S22" s="198" t="s">
        <v>642</v>
      </c>
      <c r="T22" s="198" t="s">
        <v>643</v>
      </c>
      <c r="U22" s="198" t="s">
        <v>644</v>
      </c>
      <c r="V22" s="198" t="s">
        <v>506</v>
      </c>
      <c r="W22" s="198" t="s">
        <v>645</v>
      </c>
      <c r="X22" s="198" t="s">
        <v>646</v>
      </c>
      <c r="Z22" s="198" t="n">
        <v>1</v>
      </c>
      <c r="AA22" s="198" t="s">
        <v>343</v>
      </c>
      <c r="AB22" s="198" t="n">
        <v>19</v>
      </c>
      <c r="AC22" s="198" t="str">
        <f aca="false">IF(AT22=1,AB22,"")</f>
        <v/>
      </c>
      <c r="AD22" s="198" t="str">
        <f aca="false">IF(AND(AC22&lt;&gt;"",TRIM(AF22)&lt;&gt;""),1,"")</f>
        <v/>
      </c>
      <c r="AE22" s="198" t="str">
        <f aca="false">IF(AD22=1,SUMPRODUCT(-(AC$3:AC$303&lt;=AC22),-(AD$3:AD$303=1)),"")</f>
        <v/>
      </c>
      <c r="AF22" s="198" t="str">
        <f aca="false">CONCATENATE(IF(AU22=1,"ST ",""),IF(AV22=1,"LA ",""),IF(AW22=1,"10",""))</f>
        <v>ST LA </v>
      </c>
      <c r="AG22" s="198" t="str">
        <f aca="false">IF(AND(AC22&lt;&gt;"",TRIM(AI22)&lt;&gt;""),2,"")</f>
        <v/>
      </c>
      <c r="AH22" s="198" t="str">
        <f aca="false">IF(AG22=2,SUMPRODUCT(-(AC$3:AC$303&lt;=AC22),-(AG$3:AG$303=2)),"")</f>
        <v/>
      </c>
      <c r="AI22" s="198" t="str">
        <f aca="false">CONCATENATE(IF(AU22=2,"ST ",""),IF(AV22=2,"LA ",""),IF(AW22=2,"10",""))</f>
        <v/>
      </c>
      <c r="AK22" s="197"/>
      <c r="AT22" s="198" t="str">
        <f aca="false">IF(AND('Уровни соло'!$E18="+",'Уровни соло'!$AB2&lt;&gt;""),1,"")</f>
        <v/>
      </c>
      <c r="AU22" s="209" t="n">
        <f aca="false">'Уровни соло'!$G18</f>
        <v>1</v>
      </c>
      <c r="AV22" s="209" t="n">
        <f aca="false">'Уровни соло'!$H18</f>
        <v>1</v>
      </c>
      <c r="AW22" s="198" t="n">
        <f aca="false">'Уровни соло'!$I18</f>
        <v>0</v>
      </c>
      <c r="AY22" s="198" t="str">
        <f aca="false">_xlfn.FORMULATEXT(AU22)</f>
        <v>=$'Уровни соло'.$G18</v>
      </c>
      <c r="BA22" s="198" t="s">
        <v>647</v>
      </c>
      <c r="BB22" s="198" t="n">
        <f aca="false">SEARCH("соло",BA22)</f>
        <v>10</v>
      </c>
      <c r="BC22" s="198" t="str">
        <f aca="false">IF(BB22&gt;0,"$'Классы соло'.$T2&lt;&gt;''","$'Классы пары'.$T2&lt;&gt;''")</f>
        <v>$'Классы соло'.$T2&lt;&gt;''</v>
      </c>
      <c r="BE22" s="198" t="s">
        <v>511</v>
      </c>
    </row>
    <row r="23" s="198" customFormat="true" ht="12.8" hidden="true" customHeight="false" outlineLevel="0" collapsed="false">
      <c r="I23" s="207" t="s">
        <v>648</v>
      </c>
      <c r="J23" s="216" t="n">
        <f aca="false">MATCH(PROPER(TRIM('Главные Фестивали'!E23)),$I$49:$I$186,0)</f>
        <v>1</v>
      </c>
      <c r="K23" s="216" t="str">
        <f aca="false">CONCATENATE(INDEX($J$49:$J$186,J23),IF(J23&lt;&gt;1,", ",""),INDEX($K$49:$K$186,J23))</f>
        <v>  </v>
      </c>
      <c r="L23" s="216" t="str">
        <f aca="false">INDEX($K$49:$K$186,J23)</f>
        <v> </v>
      </c>
      <c r="M23" s="208" t="str">
        <f aca="false">INDEX($J$49:$J$186,J23)</f>
        <v> </v>
      </c>
      <c r="O23" s="198" t="s">
        <v>649</v>
      </c>
      <c r="P23" s="198" t="s">
        <v>581</v>
      </c>
      <c r="Q23" s="198" t="s">
        <v>39</v>
      </c>
      <c r="S23" s="198" t="s">
        <v>650</v>
      </c>
      <c r="T23" s="198" t="s">
        <v>651</v>
      </c>
      <c r="U23" s="198" t="s">
        <v>652</v>
      </c>
      <c r="V23" s="198" t="s">
        <v>506</v>
      </c>
      <c r="W23" s="198" t="s">
        <v>653</v>
      </c>
      <c r="X23" s="198" t="s">
        <v>654</v>
      </c>
      <c r="Z23" s="198" t="n">
        <v>1</v>
      </c>
      <c r="AA23" s="198" t="s">
        <v>344</v>
      </c>
      <c r="AB23" s="198" t="n">
        <v>20</v>
      </c>
      <c r="AC23" s="198" t="str">
        <f aca="false">IF(AT23=1,AB23,"")</f>
        <v/>
      </c>
      <c r="AD23" s="198" t="str">
        <f aca="false">IF(AND(AC23&lt;&gt;"",TRIM(AF23)&lt;&gt;""),1,"")</f>
        <v/>
      </c>
      <c r="AE23" s="198" t="str">
        <f aca="false">IF(AD23=1,SUMPRODUCT(-(AC$3:AC$303&lt;=AC23),-(AD$3:AD$303=1)),"")</f>
        <v/>
      </c>
      <c r="AF23" s="198" t="str">
        <f aca="false">CONCATENATE(IF(AU23=1,"ST ",""),IF(AV23=1,"LA ",""),IF(AW23=1,"10",""))</f>
        <v>ST LA </v>
      </c>
      <c r="AG23" s="198" t="str">
        <f aca="false">IF(AND(AC23&lt;&gt;"",TRIM(AI23)&lt;&gt;""),2,"")</f>
        <v/>
      </c>
      <c r="AH23" s="198" t="str">
        <f aca="false">IF(AG23=2,SUMPRODUCT(-(AC$3:AC$303&lt;=AC23),-(AG$3:AG$303=2)),"")</f>
        <v/>
      </c>
      <c r="AI23" s="198" t="str">
        <f aca="false">CONCATENATE(IF(AU23=2,"ST ",""),IF(AV23=2,"LA ",""),IF(AW23=2,"10",""))</f>
        <v/>
      </c>
      <c r="AK23" s="197"/>
      <c r="AT23" s="198" t="str">
        <f aca="false">IF(AND('Уровни соло'!$K18="+",'Уровни соло'!$AB2&lt;&gt;""),1,"")</f>
        <v/>
      </c>
      <c r="AU23" s="209" t="n">
        <f aca="false">'Уровни соло'!$M18</f>
        <v>1</v>
      </c>
      <c r="AV23" s="209" t="n">
        <f aca="false">'Уровни соло'!$N18</f>
        <v>1</v>
      </c>
      <c r="AW23" s="198" t="n">
        <f aca="false">'Уровни соло'!$O18</f>
        <v>0</v>
      </c>
      <c r="AY23" s="198" t="str">
        <f aca="false">_xlfn.FORMULATEXT(AU23)</f>
        <v>=$'Уровни соло'.$M18</v>
      </c>
      <c r="BA23" s="198" t="s">
        <v>655</v>
      </c>
      <c r="BB23" s="198" t="n">
        <f aca="false">SEARCH("соло",BA23)</f>
        <v>10</v>
      </c>
      <c r="BC23" s="198" t="str">
        <f aca="false">IF(BB23&gt;0,"$'Классы соло'.$T2&lt;&gt;''","$'Классы пары'.$T2&lt;&gt;''")</f>
        <v>$'Классы соло'.$T2&lt;&gt;''</v>
      </c>
      <c r="BE23" s="198" t="s">
        <v>511</v>
      </c>
    </row>
    <row r="24" s="198" customFormat="true" ht="12.8" hidden="true" customHeight="false" outlineLevel="0" collapsed="false">
      <c r="A24" s="205" t="s">
        <v>656</v>
      </c>
      <c r="B24" s="205"/>
      <c r="C24" s="198" t="str">
        <f aca="false">CONCATENATE(TEXT('Общие данные'!E80,"DD MMMM YYYY года (DDDD)")," до 23:59:59")</f>
        <v>00.00.0000 до 23:59:59</v>
      </c>
      <c r="I24" s="207"/>
      <c r="M24" s="208"/>
      <c r="O24" s="198" t="s">
        <v>657</v>
      </c>
      <c r="P24" s="198" t="s">
        <v>658</v>
      </c>
      <c r="Q24" s="198" t="s">
        <v>227</v>
      </c>
      <c r="S24" s="198" t="s">
        <v>659</v>
      </c>
      <c r="T24" s="198" t="s">
        <v>660</v>
      </c>
      <c r="U24" s="198" t="s">
        <v>661</v>
      </c>
      <c r="V24" s="198" t="s">
        <v>506</v>
      </c>
      <c r="W24" s="198" t="s">
        <v>662</v>
      </c>
      <c r="X24" s="198" t="s">
        <v>663</v>
      </c>
      <c r="Z24" s="198" t="n">
        <v>1</v>
      </c>
      <c r="AA24" s="198" t="s">
        <v>345</v>
      </c>
      <c r="AB24" s="198" t="n">
        <v>21</v>
      </c>
      <c r="AC24" s="198" t="str">
        <f aca="false">IF(AT24=1,AB24,"")</f>
        <v/>
      </c>
      <c r="AD24" s="198" t="str">
        <f aca="false">IF(AND(AC24&lt;&gt;"",TRIM(AF24)&lt;&gt;""),1,"")</f>
        <v/>
      </c>
      <c r="AE24" s="198" t="str">
        <f aca="false">IF(AD24=1,SUMPRODUCT(-(AC$3:AC$303&lt;=AC24),-(AD$3:AD$303=1)),"")</f>
        <v/>
      </c>
      <c r="AF24" s="198" t="str">
        <f aca="false">CONCATENATE(IF(AU24=1,"ST ",""),IF(AV24=1,"LA ",""),IF(AW24=1,"10",""))</f>
        <v>ST LA </v>
      </c>
      <c r="AG24" s="198" t="str">
        <f aca="false">IF(AND(AC24&lt;&gt;"",TRIM(AI24)&lt;&gt;""),2,"")</f>
        <v/>
      </c>
      <c r="AH24" s="198" t="str">
        <f aca="false">IF(AG24=2,SUMPRODUCT(-(AC$3:AC$303&lt;=AC24),-(AG$3:AG$303=2)),"")</f>
        <v/>
      </c>
      <c r="AI24" s="198" t="str">
        <f aca="false">CONCATENATE(IF(AU24=2,"ST ",""),IF(AV24=2,"LA ",""),IF(AW24=2,"10",""))</f>
        <v/>
      </c>
      <c r="AK24" s="197"/>
      <c r="AT24" s="198" t="str">
        <f aca="false">IF(AND('Уровни соло'!$Q18="+",'Уровни соло'!$AB2&lt;&gt;""),1,"")</f>
        <v/>
      </c>
      <c r="AU24" s="209" t="n">
        <f aca="false">'Уровни соло'!$S18</f>
        <v>1</v>
      </c>
      <c r="AV24" s="209" t="n">
        <f aca="false">'Уровни соло'!$T18</f>
        <v>1</v>
      </c>
      <c r="AW24" s="198" t="n">
        <f aca="false">'Уровни соло'!$U18</f>
        <v>0</v>
      </c>
      <c r="AY24" s="198" t="str">
        <f aca="false">_xlfn.FORMULATEXT(AU24)</f>
        <v>=$'Уровни соло'.$S18</v>
      </c>
      <c r="BA24" s="198" t="s">
        <v>664</v>
      </c>
      <c r="BB24" s="198" t="n">
        <f aca="false">SEARCH("соло",BA24)</f>
        <v>10</v>
      </c>
      <c r="BC24" s="198" t="str">
        <f aca="false">IF(BB24&gt;0,"$'Классы соло'.$T2&lt;&gt;''","$'Классы пары'.$T2&lt;&gt;''")</f>
        <v>$'Классы соло'.$T2&lt;&gt;''</v>
      </c>
      <c r="BE24" s="198" t="s">
        <v>511</v>
      </c>
    </row>
    <row r="25" s="198" customFormat="true" ht="12.8" hidden="true" customHeight="false" outlineLevel="0" collapsed="false">
      <c r="I25" s="207"/>
      <c r="M25" s="208"/>
      <c r="O25" s="198" t="s">
        <v>665</v>
      </c>
      <c r="P25" s="198" t="s">
        <v>666</v>
      </c>
      <c r="Q25" s="198" t="s">
        <v>39</v>
      </c>
      <c r="S25" s="198" t="s">
        <v>667</v>
      </c>
      <c r="T25" s="198" t="s">
        <v>668</v>
      </c>
      <c r="U25" s="198" t="s">
        <v>669</v>
      </c>
      <c r="V25" s="198" t="s">
        <v>506</v>
      </c>
      <c r="W25" s="198" t="s">
        <v>670</v>
      </c>
      <c r="X25" s="198" t="s">
        <v>671</v>
      </c>
      <c r="Z25" s="198" t="n">
        <v>1</v>
      </c>
      <c r="AA25" s="198" t="s">
        <v>346</v>
      </c>
      <c r="AB25" s="198" t="n">
        <v>22</v>
      </c>
      <c r="AC25" s="198" t="str">
        <f aca="false">IF(AT25=1,AB25,"")</f>
        <v/>
      </c>
      <c r="AD25" s="198" t="str">
        <f aca="false">IF(AND(AC25&lt;&gt;"",TRIM(AF25)&lt;&gt;""),1,"")</f>
        <v/>
      </c>
      <c r="AE25" s="198" t="str">
        <f aca="false">IF(AD25=1,SUMPRODUCT(-(AC$3:AC$303&lt;=AC25),-(AD$3:AD$303=1)),"")</f>
        <v/>
      </c>
      <c r="AF25" s="198" t="str">
        <f aca="false">CONCATENATE(IF(AU25=1,"ST ",""),IF(AV25=1,"LA ",""),IF(AW25=1,"10",""))</f>
        <v>ST LA </v>
      </c>
      <c r="AG25" s="198" t="str">
        <f aca="false">IF(AND(AC25&lt;&gt;"",TRIM(AI25)&lt;&gt;""),2,"")</f>
        <v/>
      </c>
      <c r="AH25" s="198" t="str">
        <f aca="false">IF(AG25=2,SUMPRODUCT(-(AC$3:AC$303&lt;=AC25),-(AG$3:AG$303=2)),"")</f>
        <v/>
      </c>
      <c r="AI25" s="198" t="str">
        <f aca="false">CONCATENATE(IF(AU25=2,"ST ",""),IF(AV25=2,"LA ",""),IF(AW25=2,"10",""))</f>
        <v/>
      </c>
      <c r="AK25" s="197"/>
      <c r="AT25" s="198" t="str">
        <f aca="false">IF(AND('Уровни соло'!$W18="+",'Уровни соло'!$AB2&lt;&gt;""),1,"")</f>
        <v/>
      </c>
      <c r="AU25" s="209" t="n">
        <f aca="false">'Уровни соло'!$Y18</f>
        <v>1</v>
      </c>
      <c r="AV25" s="209" t="n">
        <f aca="false">'Уровни соло'!$Z18</f>
        <v>1</v>
      </c>
      <c r="AW25" s="198" t="n">
        <f aca="false">'Уровни соло'!$AA18</f>
        <v>0</v>
      </c>
      <c r="AY25" s="198" t="str">
        <f aca="false">_xlfn.FORMULATEXT(AU25)</f>
        <v>=$'Уровни соло'.$Y18</v>
      </c>
      <c r="BA25" s="198" t="s">
        <v>672</v>
      </c>
      <c r="BB25" s="198" t="n">
        <f aca="false">SEARCH("соло",BA25)</f>
        <v>10</v>
      </c>
      <c r="BC25" s="198" t="str">
        <f aca="false">IF(BB25&gt;0,"$'Классы соло'.$T2&lt;&gt;''","$'Классы пары'.$T2&lt;&gt;''")</f>
        <v>$'Классы соло'.$T2&lt;&gt;''</v>
      </c>
      <c r="BE25" s="198" t="s">
        <v>511</v>
      </c>
    </row>
    <row r="26" s="198" customFormat="true" ht="12.8" hidden="true" customHeight="false" outlineLevel="0" collapsed="false">
      <c r="A26" s="198" t="s">
        <v>673</v>
      </c>
      <c r="I26" s="207" t="s">
        <v>648</v>
      </c>
      <c r="J26" s="216" t="n">
        <f aca="false">MATCH(PROPER(TRIM('Главные Фестивали'!E26)),$I$49:$I$186,0)</f>
        <v>1</v>
      </c>
      <c r="K26" s="216" t="str">
        <f aca="false">CONCATENATE(INDEX($J$49:$J$186,J26),IF(J26&lt;&gt;1,", ",""),INDEX($K$49:$K$186,J26))</f>
        <v>  </v>
      </c>
      <c r="L26" s="216" t="str">
        <f aca="false">INDEX($K$49:$K$186,J26)</f>
        <v> </v>
      </c>
      <c r="M26" s="208" t="str">
        <f aca="false">INDEX($J$49:$J$186,J26)</f>
        <v> </v>
      </c>
      <c r="O26" s="198" t="s">
        <v>674</v>
      </c>
      <c r="P26" s="198" t="s">
        <v>581</v>
      </c>
      <c r="Q26" s="198" t="s">
        <v>37</v>
      </c>
      <c r="S26" s="198" t="s">
        <v>675</v>
      </c>
      <c r="T26" s="198" t="s">
        <v>676</v>
      </c>
      <c r="U26" s="198" t="s">
        <v>677</v>
      </c>
      <c r="V26" s="198" t="s">
        <v>506</v>
      </c>
      <c r="W26" s="198" t="s">
        <v>678</v>
      </c>
      <c r="X26" s="198" t="s">
        <v>679</v>
      </c>
      <c r="Z26" s="198" t="n">
        <v>1</v>
      </c>
      <c r="AA26" s="198" t="s">
        <v>347</v>
      </c>
      <c r="AB26" s="198" t="n">
        <v>23</v>
      </c>
      <c r="AC26" s="198" t="str">
        <f aca="false">IF(AT26=1,AB26,"")</f>
        <v/>
      </c>
      <c r="AD26" s="198" t="str">
        <f aca="false">IF(AND(AC26&lt;&gt;"",TRIM(AF26)&lt;&gt;""),1,"")</f>
        <v/>
      </c>
      <c r="AE26" s="198" t="str">
        <f aca="false">IF(AD26=1,SUMPRODUCT(-(AC$3:AC$303&lt;=AC26),-(AD$3:AD$303=1)),"")</f>
        <v/>
      </c>
      <c r="AF26" s="198" t="str">
        <f aca="false">CONCATENATE(IF(AU26=1,"ST ",""),IF(AV26=1,"LA ",""),IF(AW26=1,"10",""))</f>
        <v>ST LA </v>
      </c>
      <c r="AG26" s="198" t="str">
        <f aca="false">IF(AND(AC26&lt;&gt;"",TRIM(AI26)&lt;&gt;""),2,"")</f>
        <v/>
      </c>
      <c r="AH26" s="198" t="str">
        <f aca="false">IF(AG26=2,SUMPRODUCT(-(AC$3:AC$303&lt;=AC26),-(AG$3:AG$303=2)),"")</f>
        <v/>
      </c>
      <c r="AI26" s="198" t="str">
        <f aca="false">CONCATENATE(IF(AU26=2,"ST ",""),IF(AV26=2,"LA ",""),IF(AW26=2,"10",""))</f>
        <v/>
      </c>
      <c r="AK26" s="197"/>
      <c r="AT26" s="198" t="str">
        <f aca="false">IF(AND('Уровни соло'!$E19="+",'Уровни соло'!$AB2&lt;&gt;""),1,"")</f>
        <v/>
      </c>
      <c r="AU26" s="209" t="n">
        <f aca="false">'Уровни соло'!$G19</f>
        <v>1</v>
      </c>
      <c r="AV26" s="209" t="n">
        <f aca="false">'Уровни соло'!$H19</f>
        <v>1</v>
      </c>
      <c r="AW26" s="198" t="n">
        <f aca="false">'Уровни соло'!$I19</f>
        <v>0</v>
      </c>
      <c r="AY26" s="198" t="str">
        <f aca="false">_xlfn.FORMULATEXT(AU26)</f>
        <v>=$'Уровни соло'.$G19</v>
      </c>
      <c r="BA26" s="198" t="s">
        <v>680</v>
      </c>
      <c r="BB26" s="198" t="n">
        <f aca="false">SEARCH("соло",BA26)</f>
        <v>10</v>
      </c>
      <c r="BC26" s="198" t="str">
        <f aca="false">IF(BB26&gt;0,"$'Классы соло'.$T2&lt;&gt;''","$'Классы пары'.$T2&lt;&gt;''")</f>
        <v>$'Классы соло'.$T2&lt;&gt;''</v>
      </c>
      <c r="BE26" s="198" t="s">
        <v>511</v>
      </c>
    </row>
    <row r="27" s="198" customFormat="true" ht="12.8" hidden="true" customHeight="false" outlineLevel="0" collapsed="false">
      <c r="A27" s="198" t="s">
        <v>22</v>
      </c>
      <c r="B27" s="217" t="str">
        <f aca="false">'Общие данные'!C4</f>
        <v>00.00.0000</v>
      </c>
      <c r="I27" s="207"/>
      <c r="M27" s="208"/>
      <c r="O27" s="198" t="s">
        <v>681</v>
      </c>
      <c r="P27" s="198" t="s">
        <v>590</v>
      </c>
      <c r="Q27" s="198" t="s">
        <v>41</v>
      </c>
      <c r="S27" s="198" t="s">
        <v>682</v>
      </c>
      <c r="T27" s="198" t="s">
        <v>683</v>
      </c>
      <c r="U27" s="198" t="s">
        <v>684</v>
      </c>
      <c r="V27" s="198" t="s">
        <v>506</v>
      </c>
      <c r="W27" s="198" t="s">
        <v>685</v>
      </c>
      <c r="X27" s="198" t="s">
        <v>686</v>
      </c>
      <c r="Z27" s="198" t="n">
        <v>1</v>
      </c>
      <c r="AA27" s="198" t="s">
        <v>348</v>
      </c>
      <c r="AB27" s="198" t="n">
        <v>24</v>
      </c>
      <c r="AC27" s="198" t="str">
        <f aca="false">IF(AT27=1,AB27,"")</f>
        <v/>
      </c>
      <c r="AD27" s="198" t="str">
        <f aca="false">IF(AND(AC27&lt;&gt;"",TRIM(AF27)&lt;&gt;""),1,"")</f>
        <v/>
      </c>
      <c r="AE27" s="198" t="str">
        <f aca="false">IF(AD27=1,SUMPRODUCT(-(AC$3:AC$303&lt;=AC27),-(AD$3:AD$303=1)),"")</f>
        <v/>
      </c>
      <c r="AF27" s="198" t="str">
        <f aca="false">CONCATENATE(IF(AU27=1,"ST ",""),IF(AV27=1,"LA ",""),IF(AW27=1,"10",""))</f>
        <v>ST LA </v>
      </c>
      <c r="AG27" s="198" t="str">
        <f aca="false">IF(AND(AC27&lt;&gt;"",TRIM(AI27)&lt;&gt;""),2,"")</f>
        <v/>
      </c>
      <c r="AH27" s="198" t="str">
        <f aca="false">IF(AG27=2,SUMPRODUCT(-(AC$3:AC$303&lt;=AC27),-(AG$3:AG$303=2)),"")</f>
        <v/>
      </c>
      <c r="AI27" s="198" t="str">
        <f aca="false">CONCATENATE(IF(AU27=2,"ST ",""),IF(AV27=2,"LA ",""),IF(AW27=2,"10",""))</f>
        <v/>
      </c>
      <c r="AK27" s="197"/>
      <c r="AT27" s="198" t="str">
        <f aca="false">IF(AND('Уровни соло'!$Q19="+",'Уровни соло'!$AB2&lt;&gt;""),1,"")</f>
        <v/>
      </c>
      <c r="AU27" s="209" t="n">
        <f aca="false">'Уровни соло'!$S19</f>
        <v>1</v>
      </c>
      <c r="AV27" s="209" t="n">
        <f aca="false">'Уровни соло'!$T19</f>
        <v>1</v>
      </c>
      <c r="AW27" s="198" t="n">
        <f aca="false">'Уровни соло'!$U19</f>
        <v>0</v>
      </c>
      <c r="AY27" s="198" t="str">
        <f aca="false">_xlfn.FORMULATEXT(AU27)</f>
        <v>=$'Уровни соло'.$S19</v>
      </c>
      <c r="BA27" s="198" t="s">
        <v>687</v>
      </c>
      <c r="BB27" s="198" t="n">
        <f aca="false">SEARCH("соло",BA27)</f>
        <v>10</v>
      </c>
      <c r="BC27" s="198" t="str">
        <f aca="false">IF(BB27&gt;0,"$'Классы соло'.$T2&lt;&gt;''","$'Классы пары'.$T2&lt;&gt;''")</f>
        <v>$'Классы соло'.$T2&lt;&gt;''</v>
      </c>
      <c r="BE27" s="198" t="s">
        <v>511</v>
      </c>
    </row>
    <row r="28" s="198" customFormat="true" ht="12.8" hidden="true" customHeight="false" outlineLevel="0" collapsed="false">
      <c r="A28" s="198" t="s">
        <v>688</v>
      </c>
      <c r="B28" s="217" t="n">
        <f aca="false">'Общие данные'!E4</f>
        <v>0</v>
      </c>
      <c r="I28" s="207"/>
      <c r="M28" s="208"/>
      <c r="O28" s="198" t="s">
        <v>689</v>
      </c>
      <c r="P28" s="198" t="s">
        <v>581</v>
      </c>
      <c r="Q28" s="198" t="s">
        <v>227</v>
      </c>
      <c r="S28" s="198" t="s">
        <v>690</v>
      </c>
      <c r="T28" s="198" t="s">
        <v>691</v>
      </c>
      <c r="U28" s="198" t="s">
        <v>692</v>
      </c>
      <c r="V28" s="198" t="s">
        <v>506</v>
      </c>
      <c r="W28" s="198" t="s">
        <v>693</v>
      </c>
      <c r="X28" s="198" t="s">
        <v>694</v>
      </c>
      <c r="Z28" s="198" t="n">
        <v>1</v>
      </c>
      <c r="AA28" s="198" t="s">
        <v>178</v>
      </c>
      <c r="AB28" s="198" t="n">
        <v>99</v>
      </c>
      <c r="AC28" s="198" t="str">
        <f aca="false">IF(AT28=1,AB28,"")</f>
        <v/>
      </c>
      <c r="AD28" s="198" t="str">
        <f aca="false">IF(AND(AC28&lt;&gt;"",TRIM(AF28)&lt;&gt;""),1,"")</f>
        <v/>
      </c>
      <c r="AE28" s="198" t="str">
        <f aca="false">IF(AD28=1,SUMPRODUCT(-(AC$3:AC$303&lt;=AC28),-(AD$3:AD$303=1)),"")</f>
        <v/>
      </c>
      <c r="AF28" s="198" t="str">
        <f aca="false">CONCATENATE(IF(AU28=1,"ST ",""),IF(AV28=1,"LA ",""),IF(AW28=1,"10",""))</f>
        <v>ST LA </v>
      </c>
      <c r="AG28" s="198" t="str">
        <f aca="false">IF(AND(AC28&lt;&gt;"",TRIM(AI28)&lt;&gt;""),2,"")</f>
        <v/>
      </c>
      <c r="AH28" s="198" t="str">
        <f aca="false">IF(AG28=2,SUMPRODUCT(-(AC$3:AC$303&lt;=AC28),-(AG$3:AG$303=2)),"")</f>
        <v/>
      </c>
      <c r="AI28" s="198" t="str">
        <f aca="false">CONCATENATE(IF(AU28=2,"ST ",""),IF(AV28=2,"LA ",""),IF(AW28=2,"10",""))</f>
        <v/>
      </c>
      <c r="AK28" s="197"/>
      <c r="AT28" s="198" t="str">
        <f aca="false">IF(AND('Уровни пары'!$E14="+",'Уровни пары'!$AB2&lt;&gt;""),1,"")</f>
        <v/>
      </c>
      <c r="AU28" s="209" t="n">
        <f aca="false">'Уровни пары'!$G14</f>
        <v>1</v>
      </c>
      <c r="AV28" s="209" t="n">
        <f aca="false">'Уровни пары'!$H14</f>
        <v>1</v>
      </c>
      <c r="AW28" s="198" t="n">
        <f aca="false">'Уровни пары'!$I14</f>
        <v>0</v>
      </c>
      <c r="AY28" s="198" t="str">
        <f aca="false">_xlfn.FORMULATEXT(AU28)</f>
        <v>=$'Уровни пары'.$G14</v>
      </c>
      <c r="BA28" s="198" t="s">
        <v>695</v>
      </c>
      <c r="BB28" s="198" t="e">
        <f aca="false">SEARCH("соло",BA28)</f>
        <v>#VALUE!</v>
      </c>
      <c r="BC28" s="198" t="e">
        <f aca="false">IF(BB28&gt;0,"$'Классы соло'.$T2&lt;&gt;''","$'Классы пары'.$T2&lt;&gt;''")</f>
        <v>#VALUE!</v>
      </c>
      <c r="BE28" s="198" t="s">
        <v>515</v>
      </c>
    </row>
    <row r="29" s="198" customFormat="true" ht="12.8" hidden="true" customHeight="false" outlineLevel="0" collapsed="false">
      <c r="A29" s="198" t="s">
        <v>696</v>
      </c>
      <c r="B29" s="198" t="str">
        <f aca="false">IF('Общие данные'!E4&lt;&gt;"",IF(MONTH(B27)=MONTH(B28),CONCATENATE(TEXT(B27,"DD"),"-",TEXT(B28,"DD MMMM YYYY года")),CONCATENATE(TEXT(B27,"DD MMMM"),"-",TEXT(B28,"DD MMMM YYYY года"))),TEXT(B27,"DD MMMM YYYY года"))</f>
        <v>00.00.0000</v>
      </c>
      <c r="I29" s="213" t="s">
        <v>697</v>
      </c>
      <c r="J29" s="214" t="n">
        <f aca="false">MATCH(PROPER(TRIM('Главные Фестивали'!E29)),$I$49:$I$186,0)</f>
        <v>1</v>
      </c>
      <c r="K29" s="214" t="str">
        <f aca="false">CONCATENATE(INDEX($J$49:$J$186,J29),IF(J29&lt;&gt;1,", ",""),INDEX($K$49:$K$186,J29))</f>
        <v>  </v>
      </c>
      <c r="L29" s="214" t="str">
        <f aca="false">INDEX($K$49:$K$186,J29)</f>
        <v> </v>
      </c>
      <c r="M29" s="215" t="str">
        <f aca="false">INDEX($J$49:$J$186,J29)</f>
        <v> </v>
      </c>
      <c r="O29" s="209" t="s">
        <v>698</v>
      </c>
      <c r="P29" s="198" t="s">
        <v>617</v>
      </c>
      <c r="Q29" s="198" t="s">
        <v>227</v>
      </c>
      <c r="V29" s="198" t="s">
        <v>506</v>
      </c>
      <c r="W29" s="198" t="s">
        <v>699</v>
      </c>
      <c r="X29" s="198" t="s">
        <v>700</v>
      </c>
      <c r="Z29" s="198" t="n">
        <v>1</v>
      </c>
      <c r="AA29" s="198" t="s">
        <v>179</v>
      </c>
      <c r="AB29" s="198" t="n">
        <v>100</v>
      </c>
      <c r="AC29" s="198" t="str">
        <f aca="false">IF(AT29=1,AB29,"")</f>
        <v/>
      </c>
      <c r="AD29" s="198" t="str">
        <f aca="false">IF(AND(AC29&lt;&gt;"",TRIM(AF29)&lt;&gt;""),1,"")</f>
        <v/>
      </c>
      <c r="AE29" s="198" t="str">
        <f aca="false">IF(AD29=1,SUMPRODUCT(-(AC$3:AC$303&lt;=AC29),-(AD$3:AD$303=1)),"")</f>
        <v/>
      </c>
      <c r="AF29" s="198" t="str">
        <f aca="false">CONCATENATE(IF(AU29=1,"ST ",""),IF(AV29=1,"LA ",""),IF(AW29=1,"10",""))</f>
        <v>ST LA </v>
      </c>
      <c r="AG29" s="198" t="str">
        <f aca="false">IF(AND(AC29&lt;&gt;"",TRIM(AI29)&lt;&gt;""),2,"")</f>
        <v/>
      </c>
      <c r="AH29" s="198" t="str">
        <f aca="false">IF(AG29=2,SUMPRODUCT(-(AC$3:AC$303&lt;=AC29),-(AG$3:AG$303=2)),"")</f>
        <v/>
      </c>
      <c r="AI29" s="198" t="str">
        <f aca="false">CONCATENATE(IF(AU29=2,"ST ",""),IF(AV29=2,"LA ",""),IF(AW29=2,"10",""))</f>
        <v/>
      </c>
      <c r="AK29" s="197"/>
      <c r="AT29" s="198" t="str">
        <f aca="false">IF(AND('Уровни пары'!$K14="+",'Уровни пары'!$AB2&lt;&gt;""),1,"")</f>
        <v/>
      </c>
      <c r="AU29" s="209" t="n">
        <f aca="false">'Уровни пары'!$M14</f>
        <v>1</v>
      </c>
      <c r="AV29" s="209" t="n">
        <f aca="false">'Уровни пары'!$N14</f>
        <v>1</v>
      </c>
      <c r="AW29" s="198" t="n">
        <f aca="false">'Уровни пары'!$O14</f>
        <v>0</v>
      </c>
      <c r="AY29" s="198" t="str">
        <f aca="false">_xlfn.FORMULATEXT(AU29)</f>
        <v>=$'Уровни пары'.$M14</v>
      </c>
      <c r="BA29" s="198" t="s">
        <v>701</v>
      </c>
      <c r="BB29" s="198" t="e">
        <f aca="false">SEARCH("соло",BA29)</f>
        <v>#VALUE!</v>
      </c>
      <c r="BC29" s="198" t="e">
        <f aca="false">IF(BB29&gt;0,"$'Классы соло'.$T2&lt;&gt;''","$'Классы пары'.$T2&lt;&gt;''")</f>
        <v>#VALUE!</v>
      </c>
      <c r="BE29" s="198" t="s">
        <v>515</v>
      </c>
    </row>
    <row r="30" s="198" customFormat="true" ht="12.8" hidden="true" customHeight="false" outlineLevel="0" collapsed="false">
      <c r="I30" s="202" t="s">
        <v>702</v>
      </c>
      <c r="J30" s="203" t="n">
        <f aca="false">MATCH(PROPER(TRIM(ПРОФЕССИОНАЛЫ!E14)),$I$49:$I$186,0)</f>
        <v>1</v>
      </c>
      <c r="K30" s="203" t="str">
        <f aca="false">CONCATENATE(INDEX($J$49:$J$186,J30),IF(J30&lt;&gt;1,", ",""),INDEX($K$49:$K$186,J30))</f>
        <v>  </v>
      </c>
      <c r="L30" s="203" t="str">
        <f aca="false">INDEX($K$49:$K$186,J30)</f>
        <v> </v>
      </c>
      <c r="M30" s="204" t="str">
        <f aca="false">INDEX($J$49:$J$186,J30)</f>
        <v> </v>
      </c>
      <c r="V30" s="198" t="s">
        <v>506</v>
      </c>
      <c r="W30" s="198" t="s">
        <v>703</v>
      </c>
      <c r="X30" s="198" t="s">
        <v>704</v>
      </c>
      <c r="Z30" s="198" t="n">
        <v>1</v>
      </c>
      <c r="AA30" s="198" t="s">
        <v>180</v>
      </c>
      <c r="AB30" s="198" t="n">
        <v>101</v>
      </c>
      <c r="AC30" s="198" t="str">
        <f aca="false">IF(AT30=1,AB30,"")</f>
        <v/>
      </c>
      <c r="AD30" s="198" t="str">
        <f aca="false">IF(AND(AC30&lt;&gt;"",TRIM(AF30)&lt;&gt;""),1,"")</f>
        <v/>
      </c>
      <c r="AE30" s="198" t="str">
        <f aca="false">IF(AD30=1,SUMPRODUCT(-(AC$3:AC$303&lt;=AC30),-(AD$3:AD$303=1)),"")</f>
        <v/>
      </c>
      <c r="AF30" s="198" t="str">
        <f aca="false">CONCATENATE(IF(AU30=1,"ST ",""),IF(AV30=1,"LA ",""),IF(AW30=1,"10",""))</f>
        <v>ST LA </v>
      </c>
      <c r="AG30" s="198" t="str">
        <f aca="false">IF(AND(AC30&lt;&gt;"",TRIM(AI30)&lt;&gt;""),2,"")</f>
        <v/>
      </c>
      <c r="AH30" s="198" t="str">
        <f aca="false">IF(AG30=2,SUMPRODUCT(-(AC$3:AC$303&lt;=AC30),-(AG$3:AG$303=2)),"")</f>
        <v/>
      </c>
      <c r="AI30" s="198" t="str">
        <f aca="false">CONCATENATE(IF(AU30=2,"ST ",""),IF(AV30=2,"LA ",""),IF(AW30=2,"10",""))</f>
        <v/>
      </c>
      <c r="AK30" s="197"/>
      <c r="AT30" s="198" t="str">
        <f aca="false">IF(AND('Уровни пары'!$Q14="+",'Уровни пары'!$AB2&lt;&gt;""),1,"")</f>
        <v/>
      </c>
      <c r="AU30" s="209" t="n">
        <f aca="false">'Уровни пары'!$S14</f>
        <v>1</v>
      </c>
      <c r="AV30" s="209" t="n">
        <f aca="false">'Уровни пары'!$T14</f>
        <v>1</v>
      </c>
      <c r="AW30" s="198" t="n">
        <f aca="false">'Уровни пары'!$U14</f>
        <v>0</v>
      </c>
      <c r="AY30" s="198" t="str">
        <f aca="false">_xlfn.FORMULATEXT(AU30)</f>
        <v>=$'Уровни пары'.$S14</v>
      </c>
      <c r="BA30" s="198" t="s">
        <v>705</v>
      </c>
      <c r="BB30" s="198" t="e">
        <f aca="false">SEARCH("соло",BA30)</f>
        <v>#VALUE!</v>
      </c>
      <c r="BC30" s="198" t="e">
        <f aca="false">IF(BB30&gt;0,"$'Классы соло'.$T2&lt;&gt;''","$'Классы пары'.$T2&lt;&gt;''")</f>
        <v>#VALUE!</v>
      </c>
      <c r="BE30" s="198" t="s">
        <v>515</v>
      </c>
    </row>
    <row r="31" s="198" customFormat="true" ht="12.8" hidden="true" customHeight="false" outlineLevel="0" collapsed="false">
      <c r="I31" s="207"/>
      <c r="M31" s="208"/>
      <c r="V31" s="198" t="s">
        <v>506</v>
      </c>
      <c r="W31" s="198" t="s">
        <v>706</v>
      </c>
      <c r="X31" s="198" t="s">
        <v>707</v>
      </c>
      <c r="Z31" s="198" t="n">
        <v>1</v>
      </c>
      <c r="AA31" s="198" t="s">
        <v>181</v>
      </c>
      <c r="AB31" s="198" t="n">
        <v>102</v>
      </c>
      <c r="AC31" s="198" t="str">
        <f aca="false">IF(AT31=1,AB31,"")</f>
        <v/>
      </c>
      <c r="AD31" s="198" t="str">
        <f aca="false">IF(AND(AC31&lt;&gt;"",TRIM(AF31)&lt;&gt;""),1,"")</f>
        <v/>
      </c>
      <c r="AE31" s="198" t="str">
        <f aca="false">IF(AD31=1,SUMPRODUCT(-(AC$3:AC$303&lt;=AC31),-(AD$3:AD$303=1)),"")</f>
        <v/>
      </c>
      <c r="AF31" s="198" t="str">
        <f aca="false">CONCATENATE(IF(AU31=1,"ST ",""),IF(AV31=1,"LA ",""),IF(AW31=1,"10",""))</f>
        <v>ST LA </v>
      </c>
      <c r="AG31" s="198" t="str">
        <f aca="false">IF(AND(AC31&lt;&gt;"",TRIM(AI31)&lt;&gt;""),2,"")</f>
        <v/>
      </c>
      <c r="AH31" s="198" t="str">
        <f aca="false">IF(AG31=2,SUMPRODUCT(-(AC$3:AC$303&lt;=AC31),-(AG$3:AG$303=2)),"")</f>
        <v/>
      </c>
      <c r="AI31" s="198" t="str">
        <f aca="false">CONCATENATE(IF(AU31=2,"ST ",""),IF(AV31=2,"LA ",""),IF(AW31=2,"10",""))</f>
        <v/>
      </c>
      <c r="AK31" s="197"/>
      <c r="AT31" s="198" t="str">
        <f aca="false">IF(AND('Уровни пары'!$W14="+",'Уровни пары'!$AB2&lt;&gt;""),1,"")</f>
        <v/>
      </c>
      <c r="AU31" s="209" t="n">
        <f aca="false">'Уровни пары'!$Y14</f>
        <v>1</v>
      </c>
      <c r="AV31" s="209" t="n">
        <f aca="false">'Уровни пары'!$Z14</f>
        <v>1</v>
      </c>
      <c r="AW31" s="198" t="n">
        <f aca="false">'Уровни пары'!$AA14</f>
        <v>0</v>
      </c>
      <c r="AY31" s="198" t="str">
        <f aca="false">_xlfn.FORMULATEXT(AU31)</f>
        <v>=$'Уровни пары'.$Y14</v>
      </c>
      <c r="BA31" s="198" t="s">
        <v>708</v>
      </c>
      <c r="BB31" s="198" t="e">
        <f aca="false">SEARCH("соло",BA31)</f>
        <v>#VALUE!</v>
      </c>
      <c r="BC31" s="198" t="e">
        <f aca="false">IF(BB31&gt;0,"$'Классы соло'.$T2&lt;&gt;''","$'Классы пары'.$T2&lt;&gt;''")</f>
        <v>#VALUE!</v>
      </c>
      <c r="BE31" s="198" t="s">
        <v>515</v>
      </c>
    </row>
    <row r="32" s="198" customFormat="true" ht="12.8" hidden="true" customHeight="false" outlineLevel="0" collapsed="false">
      <c r="I32" s="207"/>
      <c r="M32" s="208"/>
      <c r="V32" s="198" t="s">
        <v>506</v>
      </c>
      <c r="W32" s="198" t="s">
        <v>709</v>
      </c>
      <c r="X32" s="198" t="s">
        <v>710</v>
      </c>
      <c r="Z32" s="198" t="n">
        <v>1</v>
      </c>
      <c r="AA32" s="198" t="s">
        <v>182</v>
      </c>
      <c r="AB32" s="198" t="n">
        <v>103</v>
      </c>
      <c r="AC32" s="198" t="str">
        <f aca="false">IF(AT32=1,AB32,"")</f>
        <v/>
      </c>
      <c r="AD32" s="198" t="str">
        <f aca="false">IF(AND(AC32&lt;&gt;"",TRIM(AF32)&lt;&gt;""),1,"")</f>
        <v/>
      </c>
      <c r="AE32" s="198" t="str">
        <f aca="false">IF(AD32=1,SUMPRODUCT(-(AC$3:AC$303&lt;=AC32),-(AD$3:AD$303=1)),"")</f>
        <v/>
      </c>
      <c r="AF32" s="198" t="str">
        <f aca="false">CONCATENATE(IF(AU32=1,"ST ",""),IF(AV32=1,"LA ",""),IF(AW32=1,"10",""))</f>
        <v>ST LA </v>
      </c>
      <c r="AG32" s="198" t="str">
        <f aca="false">IF(AND(AC32&lt;&gt;"",TRIM(AI32)&lt;&gt;""),2,"")</f>
        <v/>
      </c>
      <c r="AH32" s="198" t="str">
        <f aca="false">IF(AG32=2,SUMPRODUCT(-(AC$3:AC$303&lt;=AC32),-(AG$3:AG$303=2)),"")</f>
        <v/>
      </c>
      <c r="AI32" s="198" t="str">
        <f aca="false">CONCATENATE(IF(AU32=2,"ST ",""),IF(AV32=2,"LA ",""),IF(AW32=2,"10",""))</f>
        <v/>
      </c>
      <c r="AK32" s="197"/>
      <c r="AT32" s="198" t="str">
        <f aca="false">IF(AND('Уровни пары'!$E15="+",'Уровни пары'!$AB2&lt;&gt;""),1,"")</f>
        <v/>
      </c>
      <c r="AU32" s="209" t="n">
        <f aca="false">'Уровни пары'!$G15</f>
        <v>1</v>
      </c>
      <c r="AV32" s="209" t="n">
        <f aca="false">'Уровни пары'!$H15</f>
        <v>1</v>
      </c>
      <c r="AW32" s="198" t="n">
        <f aca="false">'Уровни пары'!$I15</f>
        <v>0</v>
      </c>
      <c r="AY32" s="198" t="str">
        <f aca="false">_xlfn.FORMULATEXT(AU32)</f>
        <v>=$'Уровни пары'.$G15</v>
      </c>
      <c r="BA32" s="198" t="s">
        <v>711</v>
      </c>
      <c r="BB32" s="198" t="e">
        <f aca="false">SEARCH("соло",BA32)</f>
        <v>#VALUE!</v>
      </c>
      <c r="BC32" s="198" t="e">
        <f aca="false">IF(BB32&gt;0,"$'Классы соло'.$T2&lt;&gt;''","$'Классы пары'.$T2&lt;&gt;''")</f>
        <v>#VALUE!</v>
      </c>
      <c r="BE32" s="198" t="s">
        <v>515</v>
      </c>
    </row>
    <row r="33" s="198" customFormat="true" ht="12.8" hidden="true" customHeight="false" outlineLevel="0" collapsed="false">
      <c r="A33" s="218" t="s">
        <v>712</v>
      </c>
      <c r="B33" s="218"/>
      <c r="C33" s="219" t="n">
        <v>46305</v>
      </c>
      <c r="D33" s="219"/>
      <c r="E33" s="219"/>
      <c r="I33" s="207" t="s">
        <v>713</v>
      </c>
      <c r="J33" s="216" t="n">
        <f aca="false">MATCH(PROPER(TRIM(ПРОФЕССИОНАЛЫ!E17)),$I$49:$I$186,0)</f>
        <v>1</v>
      </c>
      <c r="K33" s="216" t="str">
        <f aca="false">CONCATENATE(INDEX($J$49:$J$186,J33),IF(J33&lt;&gt;1,", ",""),INDEX($K$49:$K$186,J33))</f>
        <v>  </v>
      </c>
      <c r="L33" s="216" t="str">
        <f aca="false">INDEX($K$49:$K$186,J33)</f>
        <v> </v>
      </c>
      <c r="M33" s="208" t="str">
        <f aca="false">INDEX($J$49:$J$186,J33)</f>
        <v> </v>
      </c>
      <c r="V33" s="198" t="s">
        <v>506</v>
      </c>
      <c r="W33" s="198" t="s">
        <v>714</v>
      </c>
      <c r="X33" s="198" t="s">
        <v>715</v>
      </c>
      <c r="Z33" s="198" t="n">
        <v>1</v>
      </c>
      <c r="AA33" s="198" t="s">
        <v>183</v>
      </c>
      <c r="AB33" s="198" t="n">
        <v>104</v>
      </c>
      <c r="AC33" s="198" t="str">
        <f aca="false">IF(AT33=1,AB33,"")</f>
        <v/>
      </c>
      <c r="AD33" s="198" t="str">
        <f aca="false">IF(AND(AC33&lt;&gt;"",TRIM(AF33)&lt;&gt;""),1,"")</f>
        <v/>
      </c>
      <c r="AE33" s="198" t="str">
        <f aca="false">IF(AD33=1,SUMPRODUCT(-(AC$3:AC$303&lt;=AC33),-(AD$3:AD$303=1)),"")</f>
        <v/>
      </c>
      <c r="AF33" s="198" t="str">
        <f aca="false">CONCATENATE(IF(AU33=1,"ST ",""),IF(AV33=1,"LA ",""),IF(AW33=1,"10",""))</f>
        <v>ST LA </v>
      </c>
      <c r="AG33" s="198" t="str">
        <f aca="false">IF(AND(AC33&lt;&gt;"",TRIM(AI33)&lt;&gt;""),2,"")</f>
        <v/>
      </c>
      <c r="AH33" s="198" t="str">
        <f aca="false">IF(AG33=2,SUMPRODUCT(-(AC$3:AC$303&lt;=AC33),-(AG$3:AG$303=2)),"")</f>
        <v/>
      </c>
      <c r="AI33" s="198" t="str">
        <f aca="false">CONCATENATE(IF(AU33=2,"ST ",""),IF(AV33=2,"LA ",""),IF(AW33=2,"10",""))</f>
        <v/>
      </c>
      <c r="AK33" s="197"/>
      <c r="AT33" s="198" t="str">
        <f aca="false">IF(AND('Уровни пары'!$K15="+",'Уровни пары'!$AB2&lt;&gt;""),1,"")</f>
        <v/>
      </c>
      <c r="AU33" s="209" t="n">
        <f aca="false">'Уровни пары'!$M15</f>
        <v>1</v>
      </c>
      <c r="AV33" s="209" t="n">
        <f aca="false">'Уровни пары'!$N15</f>
        <v>1</v>
      </c>
      <c r="AW33" s="198" t="n">
        <f aca="false">'Уровни пары'!$O15</f>
        <v>0</v>
      </c>
      <c r="AY33" s="198" t="str">
        <f aca="false">_xlfn.FORMULATEXT(AU33)</f>
        <v>=$'Уровни пары'.$M15</v>
      </c>
      <c r="BA33" s="198" t="s">
        <v>716</v>
      </c>
      <c r="BB33" s="198" t="e">
        <f aca="false">SEARCH("соло",BA33)</f>
        <v>#VALUE!</v>
      </c>
      <c r="BC33" s="198" t="e">
        <f aca="false">IF(BB33&gt;0,"$'Классы соло'.$T2&lt;&gt;''","$'Классы пары'.$T2&lt;&gt;''")</f>
        <v>#VALUE!</v>
      </c>
      <c r="BE33" s="198" t="s">
        <v>515</v>
      </c>
    </row>
    <row r="34" s="198" customFormat="true" ht="12.8" hidden="true" customHeight="false" outlineLevel="0" collapsed="false">
      <c r="A34" s="218"/>
      <c r="B34" s="218"/>
      <c r="C34" s="219"/>
      <c r="D34" s="219"/>
      <c r="E34" s="219"/>
      <c r="I34" s="207"/>
      <c r="M34" s="208"/>
      <c r="V34" s="198" t="s">
        <v>506</v>
      </c>
      <c r="W34" s="198" t="s">
        <v>717</v>
      </c>
      <c r="X34" s="198" t="s">
        <v>718</v>
      </c>
      <c r="Z34" s="198" t="n">
        <v>1</v>
      </c>
      <c r="AA34" s="198" t="s">
        <v>184</v>
      </c>
      <c r="AB34" s="198" t="n">
        <v>105</v>
      </c>
      <c r="AC34" s="198" t="str">
        <f aca="false">IF(AT34=1,AB34,"")</f>
        <v/>
      </c>
      <c r="AD34" s="198" t="str">
        <f aca="false">IF(AND(AC34&lt;&gt;"",TRIM(AF34)&lt;&gt;""),1,"")</f>
        <v/>
      </c>
      <c r="AE34" s="198" t="str">
        <f aca="false">IF(AD34=1,SUMPRODUCT(-(AC$3:AC$303&lt;=AC34),-(AD$3:AD$303=1)),"")</f>
        <v/>
      </c>
      <c r="AF34" s="198" t="str">
        <f aca="false">CONCATENATE(IF(AU34=1,"ST ",""),IF(AV34=1,"LA ",""),IF(AW34=1,"10",""))</f>
        <v>ST LA </v>
      </c>
      <c r="AG34" s="198" t="str">
        <f aca="false">IF(AND(AC34&lt;&gt;"",TRIM(AI34)&lt;&gt;""),2,"")</f>
        <v/>
      </c>
      <c r="AH34" s="198" t="str">
        <f aca="false">IF(AG34=2,SUMPRODUCT(-(AC$3:AC$303&lt;=AC34),-(AG$3:AG$303=2)),"")</f>
        <v/>
      </c>
      <c r="AI34" s="198" t="str">
        <f aca="false">CONCATENATE(IF(AU34=2,"ST ",""),IF(AV34=2,"LA ",""),IF(AW34=2,"10",""))</f>
        <v/>
      </c>
      <c r="AK34" s="197"/>
      <c r="AT34" s="198" t="str">
        <f aca="false">IF(AND('Уровни пары'!$Q15="+",'Уровни пары'!$AB2&lt;&gt;""),1,"")</f>
        <v/>
      </c>
      <c r="AU34" s="209" t="n">
        <f aca="false">'Уровни пары'!$S15</f>
        <v>1</v>
      </c>
      <c r="AV34" s="209" t="n">
        <f aca="false">'Уровни пары'!$T15</f>
        <v>1</v>
      </c>
      <c r="AW34" s="198" t="n">
        <f aca="false">'Уровни пары'!$U15</f>
        <v>0</v>
      </c>
      <c r="AY34" s="198" t="str">
        <f aca="false">_xlfn.FORMULATEXT(AU34)</f>
        <v>=$'Уровни пары'.$S15</v>
      </c>
      <c r="BA34" s="198" t="s">
        <v>719</v>
      </c>
      <c r="BB34" s="198" t="e">
        <f aca="false">SEARCH("соло",BA34)</f>
        <v>#VALUE!</v>
      </c>
      <c r="BC34" s="198" t="e">
        <f aca="false">IF(BB34&gt;0,"$'Классы соло'.$T2&lt;&gt;''","$'Классы пары'.$T2&lt;&gt;''")</f>
        <v>#VALUE!</v>
      </c>
      <c r="BE34" s="198" t="s">
        <v>515</v>
      </c>
    </row>
    <row r="35" s="198" customFormat="true" ht="12.8" hidden="true" customHeight="false" outlineLevel="0" collapsed="false">
      <c r="I35" s="207"/>
      <c r="M35" s="208"/>
      <c r="V35" s="198" t="s">
        <v>506</v>
      </c>
      <c r="W35" s="198" t="s">
        <v>720</v>
      </c>
      <c r="X35" s="198" t="s">
        <v>721</v>
      </c>
      <c r="Z35" s="198" t="n">
        <v>1</v>
      </c>
      <c r="AA35" s="198" t="s">
        <v>185</v>
      </c>
      <c r="AB35" s="198" t="n">
        <v>106</v>
      </c>
      <c r="AC35" s="198" t="str">
        <f aca="false">IF(AT35=1,AB35,"")</f>
        <v/>
      </c>
      <c r="AD35" s="198" t="str">
        <f aca="false">IF(AND(AC35&lt;&gt;"",TRIM(AF35)&lt;&gt;""),1,"")</f>
        <v/>
      </c>
      <c r="AE35" s="198" t="str">
        <f aca="false">IF(AD35=1,SUMPRODUCT(-(AC$3:AC$303&lt;=AC35),-(AD$3:AD$303=1)),"")</f>
        <v/>
      </c>
      <c r="AF35" s="198" t="str">
        <f aca="false">CONCATENATE(IF(AU35=1,"ST ",""),IF(AV35=1,"LA ",""),IF(AW35=1,"10",""))</f>
        <v>ST LA </v>
      </c>
      <c r="AG35" s="198" t="str">
        <f aca="false">IF(AND(AC35&lt;&gt;"",TRIM(AI35)&lt;&gt;""),2,"")</f>
        <v/>
      </c>
      <c r="AH35" s="198" t="str">
        <f aca="false">IF(AG35=2,SUMPRODUCT(-(AC$3:AC$303&lt;=AC35),-(AG$3:AG$303=2)),"")</f>
        <v/>
      </c>
      <c r="AI35" s="198" t="str">
        <f aca="false">CONCATENATE(IF(AU35=2,"ST ",""),IF(AV35=2,"LA ",""),IF(AW35=2,"10",""))</f>
        <v/>
      </c>
      <c r="AK35" s="197"/>
      <c r="AT35" s="198" t="str">
        <f aca="false">IF(AND('Уровни пары'!$W15="+",'Уровни пары'!$AB2&lt;&gt;""),1,"")</f>
        <v/>
      </c>
      <c r="AU35" s="209" t="n">
        <f aca="false">'Уровни пары'!$Y15</f>
        <v>1</v>
      </c>
      <c r="AV35" s="209" t="n">
        <f aca="false">'Уровни пары'!$Z15</f>
        <v>1</v>
      </c>
      <c r="AW35" s="198" t="n">
        <f aca="false">'Уровни пары'!$AA15</f>
        <v>0</v>
      </c>
      <c r="AY35" s="198" t="str">
        <f aca="false">_xlfn.FORMULATEXT(AU35)</f>
        <v>=$'Уровни пары'.$Y15</v>
      </c>
      <c r="BA35" s="198" t="s">
        <v>722</v>
      </c>
      <c r="BB35" s="198" t="e">
        <f aca="false">SEARCH("соло",BA35)</f>
        <v>#VALUE!</v>
      </c>
      <c r="BC35" s="198" t="e">
        <f aca="false">IF(BB35&gt;0,"$'Классы соло'.$T2&lt;&gt;''","$'Классы пары'.$T2&lt;&gt;''")</f>
        <v>#VALUE!</v>
      </c>
      <c r="BE35" s="198" t="s">
        <v>515</v>
      </c>
    </row>
    <row r="36" s="198" customFormat="true" ht="12.8" hidden="true" customHeight="false" outlineLevel="0" collapsed="false">
      <c r="I36" s="213" t="s">
        <v>723</v>
      </c>
      <c r="J36" s="214" t="n">
        <f aca="false">MATCH(PROPER(TRIM(ПРОФЕССИОНАЛЫ!E20)),$I$49:$I$186,0)</f>
        <v>1</v>
      </c>
      <c r="K36" s="214" t="str">
        <f aca="false">CONCATENATE(INDEX($J$49:$J$186,J36),IF(J36&lt;&gt;1,", ",""),INDEX($K$49:$K$186,J36))</f>
        <v>  </v>
      </c>
      <c r="L36" s="214" t="str">
        <f aca="false">INDEX($K$49:$K$186,J36)</f>
        <v> </v>
      </c>
      <c r="M36" s="215" t="str">
        <f aca="false">INDEX($J$49:$J$186,J36)</f>
        <v> </v>
      </c>
      <c r="V36" s="198" t="s">
        <v>506</v>
      </c>
      <c r="W36" s="198" t="s">
        <v>724</v>
      </c>
      <c r="X36" s="198" t="s">
        <v>725</v>
      </c>
      <c r="Z36" s="198" t="n">
        <v>1</v>
      </c>
      <c r="AA36" s="198" t="s">
        <v>186</v>
      </c>
      <c r="AB36" s="198" t="n">
        <v>107</v>
      </c>
      <c r="AC36" s="198" t="str">
        <f aca="false">IF(AT36=1,AB36,"")</f>
        <v/>
      </c>
      <c r="AD36" s="198" t="str">
        <f aca="false">IF(AND(AC36&lt;&gt;"",TRIM(AF36)&lt;&gt;""),1,"")</f>
        <v/>
      </c>
      <c r="AE36" s="198" t="str">
        <f aca="false">IF(AD36=1,SUMPRODUCT(-(AC$3:AC$303&lt;=AC36),-(AD$3:AD$303=1)),"")</f>
        <v/>
      </c>
      <c r="AF36" s="198" t="str">
        <f aca="false">CONCATENATE(IF(AU36=1,"ST ",""),IF(AV36=1,"LA ",""),IF(AW36=1,"10",""))</f>
        <v>ST LA </v>
      </c>
      <c r="AG36" s="198" t="str">
        <f aca="false">IF(AND(AC36&lt;&gt;"",TRIM(AI36)&lt;&gt;""),2,"")</f>
        <v/>
      </c>
      <c r="AH36" s="198" t="str">
        <f aca="false">IF(AG36=2,SUMPRODUCT(-(AC$3:AC$303&lt;=AC36),-(AG$3:AG$303=2)),"")</f>
        <v/>
      </c>
      <c r="AI36" s="198" t="str">
        <f aca="false">CONCATENATE(IF(AU36=2,"ST ",""),IF(AV36=2,"LA ",""),IF(AW36=2,"10",""))</f>
        <v/>
      </c>
      <c r="AK36" s="197"/>
      <c r="AT36" s="198" t="str">
        <f aca="false">IF(AND('Уровни пары'!$E16="+",'Уровни пары'!$AB2&lt;&gt;""),1,"")</f>
        <v/>
      </c>
      <c r="AU36" s="209" t="n">
        <f aca="false">'Уровни пары'!$G16</f>
        <v>1</v>
      </c>
      <c r="AV36" s="209" t="n">
        <f aca="false">'Уровни пары'!$H16</f>
        <v>1</v>
      </c>
      <c r="AW36" s="198" t="n">
        <f aca="false">'Уровни пары'!$I16</f>
        <v>0</v>
      </c>
      <c r="AY36" s="198" t="str">
        <f aca="false">_xlfn.FORMULATEXT(AU36)</f>
        <v>=$'Уровни пары'.$G16</v>
      </c>
      <c r="BA36" s="198" t="s">
        <v>726</v>
      </c>
      <c r="BB36" s="198" t="e">
        <f aca="false">SEARCH("соло",BA36)</f>
        <v>#VALUE!</v>
      </c>
      <c r="BC36" s="198" t="e">
        <f aca="false">IF(BB36&gt;0,"$'Классы соло'.$T2&lt;&gt;''","$'Классы пары'.$T2&lt;&gt;''")</f>
        <v>#VALUE!</v>
      </c>
      <c r="BE36" s="198" t="s">
        <v>515</v>
      </c>
    </row>
    <row r="37" s="198" customFormat="true" ht="12.8" hidden="true" customHeight="false" outlineLevel="0" collapsed="false">
      <c r="I37" s="202" t="s">
        <v>727</v>
      </c>
      <c r="J37" s="203" t="n">
        <f aca="false">MATCH(PROPER(TRIM('Общие данные'!E93)),$I$49:$I$186,0)</f>
        <v>1</v>
      </c>
      <c r="K37" s="203" t="str">
        <f aca="false">CONCATENATE(INDEX($J$49:$J$186,J37),IF(J37&lt;&gt;1,", ",""),INDEX($K$49:$K$186,J37))</f>
        <v>  </v>
      </c>
      <c r="L37" s="203" t="str">
        <f aca="false">INDEX($K$49:$K$186,J37)</f>
        <v> </v>
      </c>
      <c r="M37" s="204" t="str">
        <f aca="false">INDEX($J$49:$J$186,J37)</f>
        <v> </v>
      </c>
      <c r="V37" s="198" t="s">
        <v>506</v>
      </c>
      <c r="W37" s="198" t="s">
        <v>728</v>
      </c>
      <c r="X37" s="198" t="s">
        <v>729</v>
      </c>
      <c r="Z37" s="198" t="n">
        <v>1</v>
      </c>
      <c r="AA37" s="198" t="s">
        <v>187</v>
      </c>
      <c r="AB37" s="198" t="n">
        <v>108</v>
      </c>
      <c r="AC37" s="198" t="str">
        <f aca="false">IF(AT37=1,AB37,"")</f>
        <v/>
      </c>
      <c r="AD37" s="198" t="str">
        <f aca="false">IF(AND(AC37&lt;&gt;"",TRIM(AF37)&lt;&gt;""),1,"")</f>
        <v/>
      </c>
      <c r="AE37" s="198" t="str">
        <f aca="false">IF(AD37=1,SUMPRODUCT(-(AC$3:AC$303&lt;=AC37),-(AD$3:AD$303=1)),"")</f>
        <v/>
      </c>
      <c r="AF37" s="198" t="str">
        <f aca="false">CONCATENATE(IF(AU37=1,"ST ",""),IF(AV37=1,"LA ",""),IF(AW37=1,"10",""))</f>
        <v>ST LA </v>
      </c>
      <c r="AG37" s="198" t="str">
        <f aca="false">IF(AND(AC37&lt;&gt;"",TRIM(AI37)&lt;&gt;""),2,"")</f>
        <v/>
      </c>
      <c r="AH37" s="198" t="str">
        <f aca="false">IF(AG37=2,SUMPRODUCT(-(AC$3:AC$303&lt;=AC37),-(AG$3:AG$303=2)),"")</f>
        <v/>
      </c>
      <c r="AI37" s="198" t="str">
        <f aca="false">CONCATENATE(IF(AU37=2,"ST ",""),IF(AV37=2,"LA ",""),IF(AW37=2,"10",""))</f>
        <v/>
      </c>
      <c r="AK37" s="197"/>
      <c r="AT37" s="198" t="str">
        <f aca="false">IF(AND('Уровни пары'!$K16="+",'Уровни пары'!$AB2&lt;&gt;""),1,"")</f>
        <v/>
      </c>
      <c r="AU37" s="209" t="n">
        <f aca="false">'Уровни пары'!$M16</f>
        <v>1</v>
      </c>
      <c r="AV37" s="209" t="n">
        <f aca="false">'Уровни пары'!$N16</f>
        <v>1</v>
      </c>
      <c r="AW37" s="198" t="n">
        <f aca="false">'Уровни пары'!$O16</f>
        <v>0</v>
      </c>
      <c r="AY37" s="198" t="str">
        <f aca="false">_xlfn.FORMULATEXT(AU37)</f>
        <v>=$'Уровни пары'.$M16</v>
      </c>
      <c r="BA37" s="198" t="s">
        <v>730</v>
      </c>
      <c r="BB37" s="198" t="e">
        <f aca="false">SEARCH("соло",BA37)</f>
        <v>#VALUE!</v>
      </c>
      <c r="BC37" s="198" t="e">
        <f aca="false">IF(BB37&gt;0,"$'Классы соло'.$T2&lt;&gt;''","$'Классы пары'.$T2&lt;&gt;''")</f>
        <v>#VALUE!</v>
      </c>
      <c r="BE37" s="198" t="s">
        <v>515</v>
      </c>
    </row>
    <row r="38" s="198" customFormat="true" ht="12.8" hidden="true" customHeight="false" outlineLevel="0" collapsed="false">
      <c r="I38" s="207"/>
      <c r="J38" s="216"/>
      <c r="K38" s="216"/>
      <c r="L38" s="216"/>
      <c r="M38" s="208"/>
      <c r="V38" s="198" t="s">
        <v>506</v>
      </c>
      <c r="W38" s="198" t="s">
        <v>731</v>
      </c>
      <c r="X38" s="198" t="s">
        <v>732</v>
      </c>
      <c r="Z38" s="198" t="n">
        <v>1</v>
      </c>
      <c r="AA38" s="198" t="s">
        <v>188</v>
      </c>
      <c r="AB38" s="198" t="n">
        <v>109</v>
      </c>
      <c r="AC38" s="198" t="str">
        <f aca="false">IF(AT38=1,AB38,"")</f>
        <v/>
      </c>
      <c r="AD38" s="198" t="str">
        <f aca="false">IF(AND(AC38&lt;&gt;"",TRIM(AF38)&lt;&gt;""),1,"")</f>
        <v/>
      </c>
      <c r="AE38" s="198" t="str">
        <f aca="false">IF(AD38=1,SUMPRODUCT(-(AC$3:AC$303&lt;=AC38),-(AD$3:AD$303=1)),"")</f>
        <v/>
      </c>
      <c r="AF38" s="198" t="str">
        <f aca="false">CONCATENATE(IF(AU38=1,"ST ",""),IF(AV38=1,"LA ",""),IF(AW38=1,"10",""))</f>
        <v>ST LA </v>
      </c>
      <c r="AG38" s="198" t="str">
        <f aca="false">IF(AND(AC38&lt;&gt;"",TRIM(AI38)&lt;&gt;""),2,"")</f>
        <v/>
      </c>
      <c r="AH38" s="198" t="str">
        <f aca="false">IF(AG38=2,SUMPRODUCT(-(AC$3:AC$303&lt;=AC38),-(AG$3:AG$303=2)),"")</f>
        <v/>
      </c>
      <c r="AI38" s="198" t="str">
        <f aca="false">CONCATENATE(IF(AU38=2,"ST ",""),IF(AV38=2,"LA ",""),IF(AW38=2,"10",""))</f>
        <v/>
      </c>
      <c r="AK38" s="197"/>
      <c r="AT38" s="198" t="str">
        <f aca="false">IF(AND('Уровни пары'!$Q16="+",'Уровни пары'!$AB2&lt;&gt;""),1,"")</f>
        <v/>
      </c>
      <c r="AU38" s="209" t="n">
        <f aca="false">'Уровни пары'!$S16</f>
        <v>1</v>
      </c>
      <c r="AV38" s="209" t="n">
        <f aca="false">'Уровни пары'!$T16</f>
        <v>1</v>
      </c>
      <c r="AW38" s="198" t="n">
        <f aca="false">'Уровни пары'!$U16</f>
        <v>0</v>
      </c>
      <c r="AY38" s="198" t="str">
        <f aca="false">_xlfn.FORMULATEXT(AU38)</f>
        <v>=$'Уровни пары'.$S16</v>
      </c>
      <c r="BA38" s="198" t="s">
        <v>733</v>
      </c>
      <c r="BB38" s="198" t="e">
        <f aca="false">SEARCH("соло",BA38)</f>
        <v>#VALUE!</v>
      </c>
      <c r="BC38" s="198" t="e">
        <f aca="false">IF(BB38&gt;0,"$'Классы соло'.$T2&lt;&gt;''","$'Классы пары'.$T2&lt;&gt;''")</f>
        <v>#VALUE!</v>
      </c>
      <c r="BE38" s="198" t="s">
        <v>515</v>
      </c>
    </row>
    <row r="39" s="198" customFormat="true" ht="12.8" hidden="true" customHeight="false" outlineLevel="0" collapsed="false">
      <c r="I39" s="207"/>
      <c r="J39" s="216"/>
      <c r="K39" s="216"/>
      <c r="L39" s="216"/>
      <c r="M39" s="208"/>
      <c r="V39" s="198" t="s">
        <v>506</v>
      </c>
      <c r="W39" s="198" t="s">
        <v>734</v>
      </c>
      <c r="X39" s="198" t="s">
        <v>735</v>
      </c>
      <c r="Z39" s="198" t="n">
        <v>1</v>
      </c>
      <c r="AA39" s="198" t="s">
        <v>189</v>
      </c>
      <c r="AB39" s="198" t="n">
        <v>110</v>
      </c>
      <c r="AC39" s="198" t="str">
        <f aca="false">IF(AT39=1,AB39,"")</f>
        <v/>
      </c>
      <c r="AD39" s="198" t="str">
        <f aca="false">IF(AND(AC39&lt;&gt;"",TRIM(AF39)&lt;&gt;""),1,"")</f>
        <v/>
      </c>
      <c r="AE39" s="198" t="str">
        <f aca="false">IF(AD39=1,SUMPRODUCT(-(AC$3:AC$303&lt;=AC39),-(AD$3:AD$303=1)),"")</f>
        <v/>
      </c>
      <c r="AF39" s="198" t="str">
        <f aca="false">CONCATENATE(IF(AU39=1,"ST ",""),IF(AV39=1,"LA ",""),IF(AW39=1,"10",""))</f>
        <v>ST LA </v>
      </c>
      <c r="AG39" s="198" t="str">
        <f aca="false">IF(AND(AC39&lt;&gt;"",TRIM(AI39)&lt;&gt;""),2,"")</f>
        <v/>
      </c>
      <c r="AH39" s="198" t="str">
        <f aca="false">IF(AG39=2,SUMPRODUCT(-(AC$3:AC$303&lt;=AC39),-(AG$3:AG$303=2)),"")</f>
        <v/>
      </c>
      <c r="AI39" s="198" t="str">
        <f aca="false">CONCATENATE(IF(AU39=2,"ST ",""),IF(AV39=2,"LA ",""),IF(AW39=2,"10",""))</f>
        <v/>
      </c>
      <c r="AK39" s="197"/>
      <c r="AT39" s="198" t="str">
        <f aca="false">IF(AND('Уровни пары'!$W16="+",'Уровни пары'!$AB2&lt;&gt;""),1,"")</f>
        <v/>
      </c>
      <c r="AU39" s="209" t="n">
        <f aca="false">'Уровни пары'!$Y16</f>
        <v>1</v>
      </c>
      <c r="AV39" s="209" t="n">
        <f aca="false">'Уровни пары'!$Z16</f>
        <v>1</v>
      </c>
      <c r="AW39" s="198" t="n">
        <f aca="false">'Уровни пары'!$AA16</f>
        <v>0</v>
      </c>
      <c r="AY39" s="198" t="str">
        <f aca="false">_xlfn.FORMULATEXT(AU39)</f>
        <v>=$'Уровни пары'.$Y16</v>
      </c>
      <c r="BA39" s="198" t="s">
        <v>736</v>
      </c>
      <c r="BB39" s="198" t="e">
        <f aca="false">SEARCH("соло",BA39)</f>
        <v>#VALUE!</v>
      </c>
      <c r="BC39" s="198" t="e">
        <f aca="false">IF(BB39&gt;0,"$'Классы соло'.$T2&lt;&gt;''","$'Классы пары'.$T2&lt;&gt;''")</f>
        <v>#VALUE!</v>
      </c>
      <c r="BE39" s="198" t="s">
        <v>515</v>
      </c>
    </row>
    <row r="40" s="198" customFormat="true" ht="12.8" hidden="true" customHeight="false" outlineLevel="0" collapsed="false">
      <c r="I40" s="207" t="s">
        <v>737</v>
      </c>
      <c r="J40" s="216" t="n">
        <f aca="false">MATCH(PROPER(TRIM('Общие данные'!E96)),$I$49:$I$186,0)</f>
        <v>1</v>
      </c>
      <c r="K40" s="216" t="str">
        <f aca="false">CONCATENATE(INDEX($J$49:$J$186,J40),IF(J40&lt;&gt;1,", ",""),INDEX($K$49:$K$186,J40))</f>
        <v>  </v>
      </c>
      <c r="L40" s="216" t="str">
        <f aca="false">INDEX($K$49:$K$186,J40)</f>
        <v> </v>
      </c>
      <c r="M40" s="208" t="str">
        <f aca="false">INDEX($J$49:$J$186,J40)</f>
        <v> </v>
      </c>
      <c r="W40" s="198" t="s">
        <v>738</v>
      </c>
      <c r="X40" s="198" t="s">
        <v>739</v>
      </c>
      <c r="Z40" s="198" t="n">
        <v>1</v>
      </c>
      <c r="AA40" s="198" t="s">
        <v>190</v>
      </c>
      <c r="AB40" s="198" t="n">
        <v>111</v>
      </c>
      <c r="AC40" s="198" t="str">
        <f aca="false">IF(AT40=1,AB40,"")</f>
        <v/>
      </c>
      <c r="AD40" s="198" t="str">
        <f aca="false">IF(AND(AC40&lt;&gt;"",TRIM(AF40)&lt;&gt;""),1,"")</f>
        <v/>
      </c>
      <c r="AE40" s="198" t="str">
        <f aca="false">IF(AD40=1,SUMPRODUCT(-(AC$3:AC$303&lt;=AC40),-(AD$3:AD$303=1)),"")</f>
        <v/>
      </c>
      <c r="AF40" s="198" t="str">
        <f aca="false">CONCATENATE(IF(AU40=1,"ST ",""),IF(AV40=1,"LA ",""),IF(AW40=1,"10",""))</f>
        <v>ST LA </v>
      </c>
      <c r="AG40" s="198" t="str">
        <f aca="false">IF(AND(AC40&lt;&gt;"",TRIM(AI40)&lt;&gt;""),2,"")</f>
        <v/>
      </c>
      <c r="AH40" s="198" t="str">
        <f aca="false">IF(AG40=2,SUMPRODUCT(-(AC$3:AC$303&lt;=AC40),-(AG$3:AG$303=2)),"")</f>
        <v/>
      </c>
      <c r="AI40" s="198" t="str">
        <f aca="false">CONCATENATE(IF(AU40=2,"ST ",""),IF(AV40=2,"LA ",""),IF(AW40=2,"10",""))</f>
        <v/>
      </c>
      <c r="AK40" s="197"/>
      <c r="AT40" s="198" t="str">
        <f aca="false">IF(AND('Уровни пары'!$E17="+",'Уровни пары'!$AB2&lt;&gt;""),1,"")</f>
        <v/>
      </c>
      <c r="AU40" s="209" t="n">
        <f aca="false">'Уровни пары'!$G17</f>
        <v>1</v>
      </c>
      <c r="AV40" s="209" t="n">
        <f aca="false">'Уровни пары'!$H17</f>
        <v>1</v>
      </c>
      <c r="AW40" s="198" t="n">
        <f aca="false">'Уровни пары'!$I17</f>
        <v>0</v>
      </c>
      <c r="AY40" s="198" t="str">
        <f aca="false">_xlfn.FORMULATEXT(AU40)</f>
        <v>=$'Уровни пары'.$G17</v>
      </c>
      <c r="BA40" s="198" t="s">
        <v>740</v>
      </c>
      <c r="BB40" s="198" t="e">
        <f aca="false">SEARCH("соло",BA40)</f>
        <v>#VALUE!</v>
      </c>
      <c r="BC40" s="198" t="e">
        <f aca="false">IF(BB40&gt;0,"$'Классы соло'.$T2&lt;&gt;''","$'Классы пары'.$T2&lt;&gt;''")</f>
        <v>#VALUE!</v>
      </c>
      <c r="BE40" s="198" t="s">
        <v>515</v>
      </c>
    </row>
    <row r="41" s="198" customFormat="true" ht="12.8" hidden="true" customHeight="false" outlineLevel="0" collapsed="false">
      <c r="I41" s="207"/>
      <c r="J41" s="216"/>
      <c r="K41" s="216"/>
      <c r="L41" s="216"/>
      <c r="M41" s="208"/>
      <c r="Z41" s="198" t="n">
        <v>1</v>
      </c>
      <c r="AA41" s="198" t="s">
        <v>191</v>
      </c>
      <c r="AB41" s="198" t="n">
        <v>112</v>
      </c>
      <c r="AC41" s="198" t="str">
        <f aca="false">IF(AT41=1,AB41,"")</f>
        <v/>
      </c>
      <c r="AD41" s="198" t="str">
        <f aca="false">IF(AND(AC41&lt;&gt;"",TRIM(AF41)&lt;&gt;""),1,"")</f>
        <v/>
      </c>
      <c r="AE41" s="198" t="str">
        <f aca="false">IF(AD41=1,SUMPRODUCT(-(AC$3:AC$303&lt;=AC41),-(AD$3:AD$303=1)),"")</f>
        <v/>
      </c>
      <c r="AF41" s="198" t="str">
        <f aca="false">CONCATENATE(IF(AU41=1,"ST ",""),IF(AV41=1,"LA ",""),IF(AW41=1,"10",""))</f>
        <v>ST LA </v>
      </c>
      <c r="AG41" s="198" t="str">
        <f aca="false">IF(AND(AC41&lt;&gt;"",TRIM(AI41)&lt;&gt;""),2,"")</f>
        <v/>
      </c>
      <c r="AH41" s="198" t="str">
        <f aca="false">IF(AG41=2,SUMPRODUCT(-(AC$3:AC$303&lt;=AC41),-(AG$3:AG$303=2)),"")</f>
        <v/>
      </c>
      <c r="AI41" s="198" t="str">
        <f aca="false">CONCATENATE(IF(AU41=2,"ST ",""),IF(AV41=2,"LA ",""),IF(AW41=2,"10",""))</f>
        <v/>
      </c>
      <c r="AK41" s="197"/>
      <c r="AT41" s="198" t="str">
        <f aca="false">IF(AND('Уровни пары'!$K17="+",'Уровни пары'!$AB2&lt;&gt;""),1,"")</f>
        <v/>
      </c>
      <c r="AU41" s="209" t="n">
        <f aca="false">'Уровни пары'!$M17</f>
        <v>1</v>
      </c>
      <c r="AV41" s="209" t="n">
        <f aca="false">'Уровни пары'!$N17</f>
        <v>1</v>
      </c>
      <c r="AW41" s="198" t="n">
        <f aca="false">'Уровни пары'!$O17</f>
        <v>0</v>
      </c>
      <c r="AY41" s="198" t="str">
        <f aca="false">_xlfn.FORMULATEXT(AU41)</f>
        <v>=$'Уровни пары'.$M17</v>
      </c>
      <c r="BA41" s="198" t="s">
        <v>741</v>
      </c>
      <c r="BB41" s="198" t="e">
        <f aca="false">SEARCH("соло",BA41)</f>
        <v>#VALUE!</v>
      </c>
      <c r="BC41" s="198" t="e">
        <f aca="false">IF(BB41&gt;0,"$'Классы соло'.$T2&lt;&gt;''","$'Классы пары'.$T2&lt;&gt;''")</f>
        <v>#VALUE!</v>
      </c>
      <c r="BE41" s="198" t="s">
        <v>515</v>
      </c>
    </row>
    <row r="42" s="198" customFormat="true" ht="12.8" hidden="true" customHeight="false" outlineLevel="0" collapsed="false">
      <c r="I42" s="207"/>
      <c r="J42" s="216"/>
      <c r="K42" s="216"/>
      <c r="L42" s="216"/>
      <c r="M42" s="208"/>
      <c r="Z42" s="198" t="n">
        <v>1</v>
      </c>
      <c r="AA42" s="198" t="s">
        <v>192</v>
      </c>
      <c r="AB42" s="198" t="n">
        <v>113</v>
      </c>
      <c r="AC42" s="198" t="str">
        <f aca="false">IF(AT42=1,AB42,"")</f>
        <v/>
      </c>
      <c r="AD42" s="198" t="str">
        <f aca="false">IF(AND(AC42&lt;&gt;"",TRIM(AF42)&lt;&gt;""),1,"")</f>
        <v/>
      </c>
      <c r="AE42" s="198" t="str">
        <f aca="false">IF(AD42=1,SUMPRODUCT(-(AC$3:AC$303&lt;=AC42),-(AD$3:AD$303=1)),"")</f>
        <v/>
      </c>
      <c r="AF42" s="198" t="str">
        <f aca="false">CONCATENATE(IF(AU42=1,"ST ",""),IF(AV42=1,"LA ",""),IF(AW42=1,"10",""))</f>
        <v>ST LA </v>
      </c>
      <c r="AG42" s="198" t="str">
        <f aca="false">IF(AND(AC42&lt;&gt;"",TRIM(AI42)&lt;&gt;""),2,"")</f>
        <v/>
      </c>
      <c r="AH42" s="198" t="str">
        <f aca="false">IF(AG42=2,SUMPRODUCT(-(AC$3:AC$303&lt;=AC42),-(AG$3:AG$303=2)),"")</f>
        <v/>
      </c>
      <c r="AI42" s="198" t="str">
        <f aca="false">CONCATENATE(IF(AU42=2,"ST ",""),IF(AV42=2,"LA ",""),IF(AW42=2,"10",""))</f>
        <v/>
      </c>
      <c r="AK42" s="197"/>
      <c r="AT42" s="198" t="str">
        <f aca="false">IF(AND('Уровни пары'!$Q17="+",'Уровни пары'!$AB2&lt;&gt;""),1,"")</f>
        <v/>
      </c>
      <c r="AU42" s="209" t="n">
        <f aca="false">'Уровни пары'!$S17</f>
        <v>1</v>
      </c>
      <c r="AV42" s="209" t="n">
        <f aca="false">'Уровни пары'!$T17</f>
        <v>1</v>
      </c>
      <c r="AW42" s="198" t="n">
        <f aca="false">'Уровни пары'!$U17</f>
        <v>0</v>
      </c>
      <c r="AY42" s="198" t="str">
        <f aca="false">_xlfn.FORMULATEXT(AU42)</f>
        <v>=$'Уровни пары'.$S17</v>
      </c>
      <c r="BA42" s="198" t="s">
        <v>742</v>
      </c>
      <c r="BB42" s="198" t="e">
        <f aca="false">SEARCH("соло",BA42)</f>
        <v>#VALUE!</v>
      </c>
      <c r="BC42" s="198" t="e">
        <f aca="false">IF(BB42&gt;0,"$'Классы соло'.$T2&lt;&gt;''","$'Классы пары'.$T2&lt;&gt;''")</f>
        <v>#VALUE!</v>
      </c>
      <c r="BE42" s="198" t="s">
        <v>515</v>
      </c>
    </row>
    <row r="43" s="198" customFormat="true" ht="12.8" hidden="true" customHeight="false" outlineLevel="0" collapsed="false">
      <c r="I43" s="207" t="s">
        <v>737</v>
      </c>
      <c r="J43" s="216" t="n">
        <f aca="false">MATCH(PROPER(TRIM('Общие данные'!E99)),$I$49:$I$186,0)</f>
        <v>1</v>
      </c>
      <c r="K43" s="216" t="str">
        <f aca="false">CONCATENATE(INDEX($J$49:$J$186,J43),IF(J43&lt;&gt;1,", ",""),INDEX($K$49:$K$186,J43))</f>
        <v>  </v>
      </c>
      <c r="L43" s="216" t="str">
        <f aca="false">INDEX($K$49:$K$186,J43)</f>
        <v> </v>
      </c>
      <c r="M43" s="208" t="str">
        <f aca="false">INDEX($J$49:$J$186,J43)</f>
        <v> </v>
      </c>
      <c r="Z43" s="198" t="n">
        <v>1</v>
      </c>
      <c r="AA43" s="198" t="s">
        <v>193</v>
      </c>
      <c r="AB43" s="198" t="n">
        <v>114</v>
      </c>
      <c r="AC43" s="198" t="str">
        <f aca="false">IF(AT43=1,AB43,"")</f>
        <v/>
      </c>
      <c r="AD43" s="198" t="str">
        <f aca="false">IF(AND(AC43&lt;&gt;"",TRIM(AF43)&lt;&gt;""),1,"")</f>
        <v/>
      </c>
      <c r="AE43" s="198" t="str">
        <f aca="false">IF(AD43=1,SUMPRODUCT(-(AC$3:AC$303&lt;=AC43),-(AD$3:AD$303=1)),"")</f>
        <v/>
      </c>
      <c r="AF43" s="198" t="str">
        <f aca="false">CONCATENATE(IF(AU43=1,"ST ",""),IF(AV43=1,"LA ",""),IF(AW43=1,"10",""))</f>
        <v>ST LA </v>
      </c>
      <c r="AG43" s="198" t="str">
        <f aca="false">IF(AND(AC43&lt;&gt;"",TRIM(AI43)&lt;&gt;""),2,"")</f>
        <v/>
      </c>
      <c r="AH43" s="198" t="str">
        <f aca="false">IF(AG43=2,SUMPRODUCT(-(AC$3:AC$303&lt;=AC43),-(AG$3:AG$303=2)),"")</f>
        <v/>
      </c>
      <c r="AI43" s="198" t="str">
        <f aca="false">CONCATENATE(IF(AU43=2,"ST ",""),IF(AV43=2,"LA ",""),IF(AW43=2,"10",""))</f>
        <v/>
      </c>
      <c r="AK43" s="197"/>
      <c r="AT43" s="198" t="str">
        <f aca="false">IF(AND('Уровни пары'!$W17="+",'Уровни пары'!$AB2&lt;&gt;""),1,"")</f>
        <v/>
      </c>
      <c r="AU43" s="209" t="n">
        <f aca="false">'Уровни пары'!$Y17</f>
        <v>1</v>
      </c>
      <c r="AV43" s="209" t="n">
        <f aca="false">'Уровни пары'!$Z17</f>
        <v>1</v>
      </c>
      <c r="AW43" s="198" t="n">
        <f aca="false">'Уровни пары'!$AA17</f>
        <v>0</v>
      </c>
      <c r="AY43" s="198" t="str">
        <f aca="false">_xlfn.FORMULATEXT(AU43)</f>
        <v>=$'Уровни пары'.$Y17</v>
      </c>
      <c r="BA43" s="198" t="s">
        <v>743</v>
      </c>
      <c r="BB43" s="198" t="e">
        <f aca="false">SEARCH("соло",BA43)</f>
        <v>#VALUE!</v>
      </c>
      <c r="BC43" s="198" t="e">
        <f aca="false">IF(BB43&gt;0,"$'Классы соло'.$T2&lt;&gt;''","$'Классы пары'.$T2&lt;&gt;''")</f>
        <v>#VALUE!</v>
      </c>
      <c r="BE43" s="198" t="s">
        <v>515</v>
      </c>
    </row>
    <row r="44" s="198" customFormat="true" ht="12.8" hidden="true" customHeight="false" outlineLevel="0" collapsed="false">
      <c r="I44" s="207"/>
      <c r="J44" s="216"/>
      <c r="K44" s="216"/>
      <c r="L44" s="216"/>
      <c r="M44" s="208"/>
      <c r="Z44" s="198" t="n">
        <v>1</v>
      </c>
      <c r="AA44" s="198" t="s">
        <v>195</v>
      </c>
      <c r="AB44" s="198" t="n">
        <v>115</v>
      </c>
      <c r="AC44" s="198" t="str">
        <f aca="false">IF(AT44=1,AB44,"")</f>
        <v/>
      </c>
      <c r="AD44" s="198" t="str">
        <f aca="false">IF(AND(AC44&lt;&gt;"",TRIM(AF44)&lt;&gt;""),1,"")</f>
        <v/>
      </c>
      <c r="AE44" s="198" t="str">
        <f aca="false">IF(AD44=1,SUMPRODUCT(-(AC$3:AC$303&lt;=AC44),-(AD$3:AD$303=1)),"")</f>
        <v/>
      </c>
      <c r="AF44" s="198" t="str">
        <f aca="false">CONCATENATE(IF(AU44=1,"ST ",""),IF(AV44=1,"LA ",""),IF(AW44=1,"10",""))</f>
        <v>ST LA </v>
      </c>
      <c r="AG44" s="198" t="str">
        <f aca="false">IF(AND(AC44&lt;&gt;"",TRIM(AI44)&lt;&gt;""),2,"")</f>
        <v/>
      </c>
      <c r="AH44" s="198" t="str">
        <f aca="false">IF(AG44=2,SUMPRODUCT(-(AC$3:AC$303&lt;=AC44),-(AG$3:AG$303=2)),"")</f>
        <v/>
      </c>
      <c r="AI44" s="198" t="str">
        <f aca="false">CONCATENATE(IF(AU44=2,"ST ",""),IF(AV44=2,"LA ",""),IF(AW44=2,"10",""))</f>
        <v/>
      </c>
      <c r="AK44" s="197"/>
      <c r="AT44" s="198" t="str">
        <f aca="false">IF(AND('Уровни пары'!$E18="+",'Уровни пары'!$AB2&lt;&gt;""),1,"")</f>
        <v/>
      </c>
      <c r="AU44" s="209" t="n">
        <f aca="false">'Уровни пары'!$G18</f>
        <v>1</v>
      </c>
      <c r="AV44" s="209" t="n">
        <f aca="false">'Уровни пары'!$H18</f>
        <v>1</v>
      </c>
      <c r="AW44" s="198" t="n">
        <f aca="false">'Уровни пары'!$I18</f>
        <v>0</v>
      </c>
      <c r="AY44" s="198" t="str">
        <f aca="false">_xlfn.FORMULATEXT(AU44)</f>
        <v>=$'Уровни пары'.$G18</v>
      </c>
      <c r="BA44" s="198" t="s">
        <v>744</v>
      </c>
      <c r="BB44" s="198" t="e">
        <f aca="false">SEARCH("соло",BA44)</f>
        <v>#VALUE!</v>
      </c>
      <c r="BC44" s="198" t="e">
        <f aca="false">IF(BB44&gt;0,"$'Классы соло'.$T2&lt;&gt;''","$'Классы пары'.$T2&lt;&gt;''")</f>
        <v>#VALUE!</v>
      </c>
      <c r="BE44" s="198" t="s">
        <v>515</v>
      </c>
    </row>
    <row r="45" s="198" customFormat="true" ht="12.8" hidden="true" customHeight="false" outlineLevel="0" collapsed="false">
      <c r="I45" s="207"/>
      <c r="J45" s="216"/>
      <c r="K45" s="216"/>
      <c r="L45" s="216"/>
      <c r="M45" s="208"/>
      <c r="Z45" s="198" t="n">
        <v>1</v>
      </c>
      <c r="AA45" s="198" t="s">
        <v>196</v>
      </c>
      <c r="AB45" s="198" t="n">
        <v>116</v>
      </c>
      <c r="AC45" s="198" t="str">
        <f aca="false">IF(AT45=1,AB45,"")</f>
        <v/>
      </c>
      <c r="AD45" s="198" t="str">
        <f aca="false">IF(AND(AC45&lt;&gt;"",TRIM(AF45)&lt;&gt;""),1,"")</f>
        <v/>
      </c>
      <c r="AE45" s="198" t="str">
        <f aca="false">IF(AD45=1,SUMPRODUCT(-(AC$3:AC$303&lt;=AC45),-(AD$3:AD$303=1)),"")</f>
        <v/>
      </c>
      <c r="AF45" s="198" t="str">
        <f aca="false">CONCATENATE(IF(AU45=1,"ST ",""),IF(AV45=1,"LA ",""),IF(AW45=1,"10",""))</f>
        <v>ST LA </v>
      </c>
      <c r="AG45" s="198" t="str">
        <f aca="false">IF(AND(AC45&lt;&gt;"",TRIM(AI45)&lt;&gt;""),2,"")</f>
        <v/>
      </c>
      <c r="AH45" s="198" t="str">
        <f aca="false">IF(AG45=2,SUMPRODUCT(-(AC$3:AC$303&lt;=AC45),-(AG$3:AG$303=2)),"")</f>
        <v/>
      </c>
      <c r="AI45" s="198" t="str">
        <f aca="false">CONCATENATE(IF(AU45=2,"ST ",""),IF(AV45=2,"LA ",""),IF(AW45=2,"10",""))</f>
        <v/>
      </c>
      <c r="AK45" s="197"/>
      <c r="AT45" s="198" t="str">
        <f aca="false">IF(AND('Уровни пары'!$K18="+",'Уровни пары'!$AB2&lt;&gt;""),1,"")</f>
        <v/>
      </c>
      <c r="AU45" s="209" t="n">
        <f aca="false">'Уровни пары'!$M18</f>
        <v>1</v>
      </c>
      <c r="AV45" s="209" t="n">
        <f aca="false">'Уровни пары'!$N18</f>
        <v>1</v>
      </c>
      <c r="AW45" s="198" t="n">
        <f aca="false">'Уровни пары'!$O18</f>
        <v>0</v>
      </c>
      <c r="AY45" s="198" t="str">
        <f aca="false">_xlfn.FORMULATEXT(AU45)</f>
        <v>=$'Уровни пары'.$M18</v>
      </c>
      <c r="BA45" s="198" t="s">
        <v>745</v>
      </c>
      <c r="BB45" s="198" t="e">
        <f aca="false">SEARCH("соло",BA45)</f>
        <v>#VALUE!</v>
      </c>
      <c r="BC45" s="198" t="e">
        <f aca="false">IF(BB45&gt;0,"$'Классы соло'.$T2&lt;&gt;''","$'Классы пары'.$T2&lt;&gt;''")</f>
        <v>#VALUE!</v>
      </c>
      <c r="BE45" s="198" t="s">
        <v>515</v>
      </c>
    </row>
    <row r="46" s="198" customFormat="true" ht="12.8" hidden="true" customHeight="false" outlineLevel="0" collapsed="false">
      <c r="I46" s="213" t="s">
        <v>746</v>
      </c>
      <c r="J46" s="214" t="n">
        <f aca="false">MATCH(PROPER(TRIM('Общие данные'!E102)),$I$49:$I$186,0)</f>
        <v>1</v>
      </c>
      <c r="K46" s="214" t="str">
        <f aca="false">CONCATENATE(INDEX($J$49:$J$186,J46),IF(J46&lt;&gt;1,", ",""),INDEX($K$49:$K$186,J46))</f>
        <v>  </v>
      </c>
      <c r="L46" s="214" t="str">
        <f aca="false">INDEX($K$49:$K$186,J46)</f>
        <v> </v>
      </c>
      <c r="M46" s="215" t="str">
        <f aca="false">INDEX($J$49:$J$186,J46)</f>
        <v> </v>
      </c>
      <c r="Z46" s="198" t="n">
        <v>1</v>
      </c>
      <c r="AA46" s="198" t="s">
        <v>197</v>
      </c>
      <c r="AB46" s="198" t="n">
        <v>117</v>
      </c>
      <c r="AC46" s="198" t="str">
        <f aca="false">IF(AT46=1,AB46,"")</f>
        <v/>
      </c>
      <c r="AD46" s="198" t="str">
        <f aca="false">IF(AND(AC46&lt;&gt;"",TRIM(AF46)&lt;&gt;""),1,"")</f>
        <v/>
      </c>
      <c r="AE46" s="198" t="str">
        <f aca="false">IF(AD46=1,SUMPRODUCT(-(AC$3:AC$303&lt;=AC46),-(AD$3:AD$303=1)),"")</f>
        <v/>
      </c>
      <c r="AF46" s="198" t="str">
        <f aca="false">CONCATENATE(IF(AU46=1,"ST ",""),IF(AV46=1,"LA ",""),IF(AW46=1,"10",""))</f>
        <v>ST LA </v>
      </c>
      <c r="AG46" s="198" t="str">
        <f aca="false">IF(AND(AC46&lt;&gt;"",TRIM(AI46)&lt;&gt;""),2,"")</f>
        <v/>
      </c>
      <c r="AH46" s="198" t="str">
        <f aca="false">IF(AG46=2,SUMPRODUCT(-(AC$3:AC$303&lt;=AC46),-(AG$3:AG$303=2)),"")</f>
        <v/>
      </c>
      <c r="AI46" s="198" t="str">
        <f aca="false">CONCATENATE(IF(AU46=2,"ST ",""),IF(AV46=2,"LA ",""),IF(AW46=2,"10",""))</f>
        <v/>
      </c>
      <c r="AK46" s="197"/>
      <c r="AT46" s="198" t="str">
        <f aca="false">IF(AND('Уровни пары'!$Q18="+",'Уровни пары'!$AB2&lt;&gt;""),1,"")</f>
        <v/>
      </c>
      <c r="AU46" s="209" t="n">
        <f aca="false">'Уровни пары'!$S18</f>
        <v>1</v>
      </c>
      <c r="AV46" s="209" t="n">
        <f aca="false">'Уровни пары'!$T18</f>
        <v>1</v>
      </c>
      <c r="AW46" s="198" t="n">
        <f aca="false">'Уровни пары'!$U18</f>
        <v>0</v>
      </c>
      <c r="AY46" s="198" t="str">
        <f aca="false">_xlfn.FORMULATEXT(AU46)</f>
        <v>=$'Уровни пары'.$S18</v>
      </c>
      <c r="BA46" s="198" t="s">
        <v>747</v>
      </c>
      <c r="BB46" s="198" t="e">
        <f aca="false">SEARCH("соло",BA46)</f>
        <v>#VALUE!</v>
      </c>
      <c r="BC46" s="198" t="e">
        <f aca="false">IF(BB46&gt;0,"$'Классы соло'.$T2&lt;&gt;''","$'Классы пары'.$T2&lt;&gt;''")</f>
        <v>#VALUE!</v>
      </c>
      <c r="BE46" s="198" t="s">
        <v>515</v>
      </c>
    </row>
    <row r="47" s="198" customFormat="true" ht="12.8" hidden="true" customHeight="false" outlineLevel="0" collapsed="false">
      <c r="K47" s="198" t="s">
        <v>748</v>
      </c>
      <c r="Z47" s="198" t="n">
        <v>1</v>
      </c>
      <c r="AA47" s="198" t="s">
        <v>198</v>
      </c>
      <c r="AB47" s="198" t="n">
        <v>118</v>
      </c>
      <c r="AC47" s="198" t="str">
        <f aca="false">IF(AT47=1,AB47,"")</f>
        <v/>
      </c>
      <c r="AD47" s="198" t="str">
        <f aca="false">IF(AND(AC47&lt;&gt;"",TRIM(AF47)&lt;&gt;""),1,"")</f>
        <v/>
      </c>
      <c r="AE47" s="198" t="str">
        <f aca="false">IF(AD47=1,SUMPRODUCT(-(AC$3:AC$303&lt;=AC47),-(AD$3:AD$303=1)),"")</f>
        <v/>
      </c>
      <c r="AF47" s="198" t="str">
        <f aca="false">CONCATENATE(IF(AU47=1,"ST ",""),IF(AV47=1,"LA ",""),IF(AW47=1,"10",""))</f>
        <v>ST LA </v>
      </c>
      <c r="AG47" s="198" t="str">
        <f aca="false">IF(AND(AC47&lt;&gt;"",TRIM(AI47)&lt;&gt;""),2,"")</f>
        <v/>
      </c>
      <c r="AH47" s="198" t="str">
        <f aca="false">IF(AG47=2,SUMPRODUCT(-(AC$3:AC$303&lt;=AC47),-(AG$3:AG$303=2)),"")</f>
        <v/>
      </c>
      <c r="AI47" s="198" t="str">
        <f aca="false">CONCATENATE(IF(AU47=2,"ST ",""),IF(AV47=2,"LA ",""),IF(AW47=2,"10",""))</f>
        <v/>
      </c>
      <c r="AK47" s="197"/>
      <c r="AT47" s="198" t="str">
        <f aca="false">IF(AND('Уровни пары'!$W18="+",'Уровни пары'!$AB2&lt;&gt;""),1,"")</f>
        <v/>
      </c>
      <c r="AU47" s="209" t="n">
        <f aca="false">'Уровни пары'!$Y18</f>
        <v>1</v>
      </c>
      <c r="AV47" s="209" t="n">
        <f aca="false">'Уровни пары'!$Z18</f>
        <v>1</v>
      </c>
      <c r="AW47" s="198" t="n">
        <f aca="false">'Уровни пары'!$AA18</f>
        <v>0</v>
      </c>
      <c r="AY47" s="198" t="str">
        <f aca="false">_xlfn.FORMULATEXT(AU47)</f>
        <v>=$'Уровни пары'.$Y18</v>
      </c>
      <c r="BA47" s="198" t="s">
        <v>749</v>
      </c>
      <c r="BB47" s="198" t="e">
        <f aca="false">SEARCH("соло",BA47)</f>
        <v>#VALUE!</v>
      </c>
      <c r="BC47" s="198" t="e">
        <f aca="false">IF(BB47&gt;0,"$'Классы соло'.$T2&lt;&gt;''","$'Классы пары'.$T2&lt;&gt;''")</f>
        <v>#VALUE!</v>
      </c>
      <c r="BE47" s="198" t="s">
        <v>515</v>
      </c>
    </row>
    <row r="48" s="198" customFormat="true" ht="12.8" hidden="true" customHeight="false" outlineLevel="0" collapsed="false">
      <c r="I48" s="205" t="s">
        <v>750</v>
      </c>
      <c r="J48" s="198" t="s">
        <v>525</v>
      </c>
      <c r="K48" s="198" t="s">
        <v>751</v>
      </c>
      <c r="L48" s="198" t="s">
        <v>65</v>
      </c>
      <c r="M48" s="198" t="s">
        <v>752</v>
      </c>
      <c r="N48" s="198" t="s">
        <v>486</v>
      </c>
      <c r="O48" s="198" t="s">
        <v>525</v>
      </c>
      <c r="Z48" s="198" t="n">
        <v>1</v>
      </c>
      <c r="AA48" s="198" t="s">
        <v>199</v>
      </c>
      <c r="AB48" s="198" t="n">
        <v>119</v>
      </c>
      <c r="AC48" s="198" t="str">
        <f aca="false">IF(AT48=1,AB48,"")</f>
        <v/>
      </c>
      <c r="AD48" s="198" t="str">
        <f aca="false">IF(AND(AC48&lt;&gt;"",TRIM(AF48)&lt;&gt;""),1,"")</f>
        <v/>
      </c>
      <c r="AE48" s="198" t="str">
        <f aca="false">IF(AD48=1,SUMPRODUCT(-(AC$3:AC$303&lt;=AC48),-(AD$3:AD$303=1)),"")</f>
        <v/>
      </c>
      <c r="AF48" s="198" t="str">
        <f aca="false">CONCATENATE(IF(AU48=1,"ST ",""),IF(AV48=1,"LA ",""),IF(AW48=1,"10",""))</f>
        <v>ST LA </v>
      </c>
      <c r="AG48" s="198" t="str">
        <f aca="false">IF(AND(AC48&lt;&gt;"",TRIM(AI48)&lt;&gt;""),2,"")</f>
        <v/>
      </c>
      <c r="AH48" s="198" t="str">
        <f aca="false">IF(AG48=2,SUMPRODUCT(-(AC$3:AC$303&lt;=AC48),-(AG$3:AG$303=2)),"")</f>
        <v/>
      </c>
      <c r="AI48" s="198" t="str">
        <f aca="false">CONCATENATE(IF(AU48=2,"ST ",""),IF(AV48=2,"LA ",""),IF(AW48=2,"10",""))</f>
        <v/>
      </c>
      <c r="AK48" s="197"/>
      <c r="AT48" s="198" t="str">
        <f aca="false">IF(AND('Уровни пары'!$E19="+",'Уровни пары'!$AB2&lt;&gt;""),1,"")</f>
        <v/>
      </c>
      <c r="AU48" s="209" t="n">
        <f aca="false">'Уровни пары'!$G19</f>
        <v>1</v>
      </c>
      <c r="AV48" s="209" t="n">
        <f aca="false">'Уровни пары'!$H19</f>
        <v>1</v>
      </c>
      <c r="AW48" s="198" t="n">
        <f aca="false">'Уровни пары'!$I19</f>
        <v>0</v>
      </c>
      <c r="AY48" s="198" t="str">
        <f aca="false">_xlfn.FORMULATEXT(AU48)</f>
        <v>=$'Уровни пары'.$G19</v>
      </c>
      <c r="BA48" s="198" t="s">
        <v>753</v>
      </c>
      <c r="BB48" s="198" t="e">
        <f aca="false">SEARCH("соло",BA48)</f>
        <v>#VALUE!</v>
      </c>
      <c r="BC48" s="198" t="e">
        <f aca="false">IF(BB48&gt;0,"$'Классы соло'.$T2&lt;&gt;''","$'Классы пары'.$T2&lt;&gt;''")</f>
        <v>#VALUE!</v>
      </c>
      <c r="BE48" s="198" t="s">
        <v>515</v>
      </c>
    </row>
    <row r="49" s="198" customFormat="true" ht="12.8" hidden="true" customHeight="false" outlineLevel="0" collapsed="false">
      <c r="I49" s="198" t="s">
        <v>65</v>
      </c>
      <c r="J49" s="198" t="s">
        <v>506</v>
      </c>
      <c r="K49" s="198" t="s">
        <v>506</v>
      </c>
      <c r="Z49" s="198" t="n">
        <v>1</v>
      </c>
      <c r="AA49" s="198" t="s">
        <v>200</v>
      </c>
      <c r="AB49" s="198" t="n">
        <v>120</v>
      </c>
      <c r="AC49" s="198" t="str">
        <f aca="false">IF(AT49=1,AB49,"")</f>
        <v/>
      </c>
      <c r="AD49" s="198" t="str">
        <f aca="false">IF(AND(AC49&lt;&gt;"",TRIM(AF49)&lt;&gt;""),1,"")</f>
        <v/>
      </c>
      <c r="AE49" s="198" t="str">
        <f aca="false">IF(AD49=1,SUMPRODUCT(-(AC$3:AC$303&lt;=AC49),-(AD$3:AD$303=1)),"")</f>
        <v/>
      </c>
      <c r="AF49" s="198" t="str">
        <f aca="false">CONCATENATE(IF(AU49=1,"ST ",""),IF(AV49=1,"LA ",""),IF(AW49=1,"10",""))</f>
        <v>ST LA </v>
      </c>
      <c r="AG49" s="198" t="str">
        <f aca="false">IF(AND(AC49&lt;&gt;"",TRIM(AI49)&lt;&gt;""),2,"")</f>
        <v/>
      </c>
      <c r="AH49" s="198" t="str">
        <f aca="false">IF(AG49=2,SUMPRODUCT(-(AC$3:AC$303&lt;=AC49),-(AG$3:AG$303=2)),"")</f>
        <v/>
      </c>
      <c r="AI49" s="198" t="str">
        <f aca="false">CONCATENATE(IF(AU49=2,"ST ",""),IF(AV49=2,"LA ",""),IF(AW49=2,"10",""))</f>
        <v/>
      </c>
      <c r="AK49" s="197"/>
      <c r="AT49" s="198" t="str">
        <f aca="false">IF(AND('Уровни пары'!$Q19="+",'Уровни пары'!$AB2&lt;&gt;""),1,"")</f>
        <v/>
      </c>
      <c r="AU49" s="209" t="n">
        <f aca="false">'Уровни пары'!$S19</f>
        <v>1</v>
      </c>
      <c r="AV49" s="209" t="n">
        <f aca="false">'Уровни пары'!$T19</f>
        <v>1</v>
      </c>
      <c r="AW49" s="198" t="n">
        <f aca="false">'Уровни пары'!$U19</f>
        <v>0</v>
      </c>
      <c r="AY49" s="198" t="str">
        <f aca="false">_xlfn.FORMULATEXT(AU49)</f>
        <v>=$'Уровни пары'.$S19</v>
      </c>
      <c r="BA49" s="198" t="s">
        <v>754</v>
      </c>
      <c r="BB49" s="198" t="e">
        <f aca="false">SEARCH("соло",BA49)</f>
        <v>#VALUE!</v>
      </c>
      <c r="BC49" s="198" t="e">
        <f aca="false">IF(BB49&gt;0,"$'Классы соло'.$T2&lt;&gt;''","$'Классы пары'.$T2&lt;&gt;''")</f>
        <v>#VALUE!</v>
      </c>
      <c r="BE49" s="198" t="s">
        <v>515</v>
      </c>
    </row>
    <row r="50" s="198" customFormat="true" ht="12.8" hidden="true" customHeight="false" outlineLevel="0" collapsed="false">
      <c r="I50" s="198" t="s">
        <v>724</v>
      </c>
      <c r="J50" s="198" t="s">
        <v>724</v>
      </c>
      <c r="K50" s="198" t="s">
        <v>755</v>
      </c>
      <c r="L50" s="198" t="s">
        <v>724</v>
      </c>
      <c r="N50" s="198" t="s">
        <v>756</v>
      </c>
      <c r="O50" s="198" t="s">
        <v>724</v>
      </c>
      <c r="Z50" s="198" t="n">
        <v>1</v>
      </c>
      <c r="AA50" s="198" t="s">
        <v>350</v>
      </c>
      <c r="AB50" s="198" t="n">
        <v>25</v>
      </c>
      <c r="AC50" s="198" t="str">
        <f aca="false">IF(AT50=1,AB50,"")</f>
        <v/>
      </c>
      <c r="AD50" s="198" t="str">
        <f aca="false">IF(AND(AC50&lt;&gt;"",TRIM(AF50)&lt;&gt;""),1,"")</f>
        <v/>
      </c>
      <c r="AE50" s="198" t="str">
        <f aca="false">IF(AD50=1,SUMPRODUCT(-(AC$3:AC$303&lt;=AC50),-(AD$3:AD$303=1)),"")</f>
        <v/>
      </c>
      <c r="AF50" s="198" t="str">
        <f aca="false">CONCATENATE(IF(AU50=1,"ST ",""),IF(AV50=1,"LA ",""),IF(AW50=1,"10",""))</f>
        <v>ST LA </v>
      </c>
      <c r="AG50" s="198" t="str">
        <f aca="false">IF(AND(AC50&lt;&gt;"",TRIM(AI50)&lt;&gt;""),2,"")</f>
        <v/>
      </c>
      <c r="AH50" s="198" t="str">
        <f aca="false">IF(AG50=2,SUMPRODUCT(-(AC$3:AC$303&lt;=AC50),-(AG$3:AG$303=2)),"")</f>
        <v/>
      </c>
      <c r="AI50" s="198" t="str">
        <f aca="false">CONCATENATE(IF(AU50=2,"ST ",""),IF(AV50=2,"LA ",""),IF(AW50=2,"10",""))</f>
        <v/>
      </c>
      <c r="AK50" s="197"/>
      <c r="AT50" s="198" t="str">
        <f aca="false">IF(AND('Уровни соло'!$E24="+",'Уровни соло'!$AB2&lt;&gt;""),1,"")</f>
        <v/>
      </c>
      <c r="AU50" s="209" t="n">
        <f aca="false">'Уровни соло'!$G24</f>
        <v>1</v>
      </c>
      <c r="AV50" s="209" t="n">
        <f aca="false">'Уровни соло'!$H24</f>
        <v>1</v>
      </c>
      <c r="AW50" s="198" t="n">
        <f aca="false">'Уровни соло'!$I24</f>
        <v>0</v>
      </c>
      <c r="AY50" s="198" t="str">
        <f aca="false">_xlfn.FORMULATEXT(AU50)</f>
        <v>=$'Уровни соло'.$G24</v>
      </c>
      <c r="BA50" s="198" t="s">
        <v>757</v>
      </c>
      <c r="BB50" s="198" t="n">
        <f aca="false">SEARCH("соло",BA50)</f>
        <v>10</v>
      </c>
      <c r="BC50" s="198" t="str">
        <f aca="false">IF(BB50&gt;0,"$'Классы соло'.$T2&lt;&gt;''","$'Классы пары'.$T2&lt;&gt;''")</f>
        <v>$'Классы соло'.$T2&lt;&gt;''</v>
      </c>
      <c r="BE50" s="198" t="s">
        <v>511</v>
      </c>
    </row>
    <row r="51" s="198" customFormat="true" ht="12.8" hidden="true" customHeight="false" outlineLevel="0" collapsed="false">
      <c r="I51" s="198" t="s">
        <v>758</v>
      </c>
      <c r="J51" s="198" t="s">
        <v>758</v>
      </c>
      <c r="K51" s="198" t="s">
        <v>755</v>
      </c>
      <c r="L51" s="198" t="s">
        <v>758</v>
      </c>
      <c r="N51" s="198" t="s">
        <v>756</v>
      </c>
      <c r="O51" s="198" t="s">
        <v>758</v>
      </c>
      <c r="Z51" s="198" t="n">
        <v>1</v>
      </c>
      <c r="AA51" s="198" t="s">
        <v>351</v>
      </c>
      <c r="AB51" s="198" t="n">
        <v>26</v>
      </c>
      <c r="AC51" s="198" t="str">
        <f aca="false">IF(AT51=1,AB51,"")</f>
        <v/>
      </c>
      <c r="AD51" s="198" t="str">
        <f aca="false">IF(AND(AC51&lt;&gt;"",TRIM(AF51)&lt;&gt;""),1,"")</f>
        <v/>
      </c>
      <c r="AE51" s="198" t="str">
        <f aca="false">IF(AD51=1,SUMPRODUCT(-(AC$3:AC$303&lt;=AC51),-(AD$3:AD$303=1)),"")</f>
        <v/>
      </c>
      <c r="AF51" s="198" t="str">
        <f aca="false">CONCATENATE(IF(AU51=1,"ST ",""),IF(AV51=1,"LA ",""),IF(AW51=1,"10",""))</f>
        <v>ST LA </v>
      </c>
      <c r="AG51" s="198" t="str">
        <f aca="false">IF(AND(AC51&lt;&gt;"",TRIM(AI51)&lt;&gt;""),2,"")</f>
        <v/>
      </c>
      <c r="AH51" s="198" t="str">
        <f aca="false">IF(AG51=2,SUMPRODUCT(-(AC$3:AC$303&lt;=AC51),-(AG$3:AG$303=2)),"")</f>
        <v/>
      </c>
      <c r="AI51" s="198" t="str">
        <f aca="false">CONCATENATE(IF(AU51=2,"ST ",""),IF(AV51=2,"LA ",""),IF(AW51=2,"10",""))</f>
        <v/>
      </c>
      <c r="AK51" s="197"/>
      <c r="AT51" s="198" t="str">
        <f aca="false">IF(AND('Уровни соло'!$K24="+",'Уровни соло'!$AB2&lt;&gt;""),1,"")</f>
        <v/>
      </c>
      <c r="AU51" s="209" t="n">
        <f aca="false">'Уровни соло'!$M24</f>
        <v>1</v>
      </c>
      <c r="AV51" s="209" t="n">
        <f aca="false">'Уровни соло'!$N24</f>
        <v>1</v>
      </c>
      <c r="AW51" s="198" t="n">
        <f aca="false">'Уровни соло'!$O24</f>
        <v>0</v>
      </c>
      <c r="AY51" s="198" t="str">
        <f aca="false">_xlfn.FORMULATEXT(AU51)</f>
        <v>=$'Уровни соло'.$M24</v>
      </c>
      <c r="BA51" s="198" t="s">
        <v>759</v>
      </c>
      <c r="BB51" s="198" t="n">
        <f aca="false">SEARCH("соло",BA51)</f>
        <v>10</v>
      </c>
      <c r="BC51" s="198" t="str">
        <f aca="false">IF(BB51&gt;0,"$'Классы соло'.$T2&lt;&gt;''","$'Классы пары'.$T2&lt;&gt;''")</f>
        <v>$'Классы соло'.$T2&lt;&gt;''</v>
      </c>
      <c r="BE51" s="198" t="s">
        <v>511</v>
      </c>
    </row>
    <row r="52" s="198" customFormat="true" ht="12.8" hidden="true" customHeight="false" outlineLevel="0" collapsed="false">
      <c r="I52" s="198" t="s">
        <v>703</v>
      </c>
      <c r="J52" s="198" t="s">
        <v>703</v>
      </c>
      <c r="K52" s="198" t="s">
        <v>755</v>
      </c>
      <c r="L52" s="198" t="s">
        <v>703</v>
      </c>
      <c r="N52" s="198" t="s">
        <v>756</v>
      </c>
      <c r="O52" s="198" t="s">
        <v>703</v>
      </c>
      <c r="Z52" s="198" t="n">
        <v>1</v>
      </c>
      <c r="AA52" s="198" t="s">
        <v>352</v>
      </c>
      <c r="AB52" s="198" t="n">
        <v>27</v>
      </c>
      <c r="AC52" s="198" t="str">
        <f aca="false">IF(AT52=1,AB52,"")</f>
        <v/>
      </c>
      <c r="AD52" s="198" t="str">
        <f aca="false">IF(AND(AC52&lt;&gt;"",TRIM(AF52)&lt;&gt;""),1,"")</f>
        <v/>
      </c>
      <c r="AE52" s="198" t="str">
        <f aca="false">IF(AD52=1,SUMPRODUCT(-(AC$3:AC$303&lt;=AC52),-(AD$3:AD$303=1)),"")</f>
        <v/>
      </c>
      <c r="AF52" s="198" t="str">
        <f aca="false">CONCATENATE(IF(AU52=1,"ST ",""),IF(AV52=1,"LA ",""),IF(AW52=1,"10",""))</f>
        <v>ST LA </v>
      </c>
      <c r="AG52" s="198" t="str">
        <f aca="false">IF(AND(AC52&lt;&gt;"",TRIM(AI52)&lt;&gt;""),2,"")</f>
        <v/>
      </c>
      <c r="AH52" s="198" t="str">
        <f aca="false">IF(AG52=2,SUMPRODUCT(-(AC$3:AC$303&lt;=AC52),-(AG$3:AG$303=2)),"")</f>
        <v/>
      </c>
      <c r="AI52" s="198" t="str">
        <f aca="false">CONCATENATE(IF(AU52=2,"ST ",""),IF(AV52=2,"LA ",""),IF(AW52=2,"10",""))</f>
        <v/>
      </c>
      <c r="AK52" s="197"/>
      <c r="AT52" s="198" t="str">
        <f aca="false">IF(AND('Уровни соло'!$Q24="+",'Уровни соло'!$AB2&lt;&gt;""),1,"")</f>
        <v/>
      </c>
      <c r="AU52" s="209" t="n">
        <f aca="false">'Уровни соло'!$S24</f>
        <v>1</v>
      </c>
      <c r="AV52" s="209" t="n">
        <f aca="false">'Уровни соло'!$T24</f>
        <v>1</v>
      </c>
      <c r="AW52" s="198" t="n">
        <f aca="false">'Уровни соло'!$U24</f>
        <v>0</v>
      </c>
      <c r="AY52" s="198" t="str">
        <f aca="false">_xlfn.FORMULATEXT(AU52)</f>
        <v>=$'Уровни соло'.$S24</v>
      </c>
      <c r="BA52" s="198" t="s">
        <v>760</v>
      </c>
      <c r="BB52" s="198" t="n">
        <f aca="false">SEARCH("соло",BA52)</f>
        <v>10</v>
      </c>
      <c r="BC52" s="198" t="str">
        <f aca="false">IF(BB52&gt;0,"$'Классы соло'.$T2&lt;&gt;''","$'Классы пары'.$T2&lt;&gt;''")</f>
        <v>$'Классы соло'.$T2&lt;&gt;''</v>
      </c>
      <c r="BE52" s="198" t="s">
        <v>511</v>
      </c>
    </row>
    <row r="53" s="198" customFormat="true" ht="12.8" hidden="true" customHeight="false" outlineLevel="0" collapsed="false">
      <c r="I53" s="198" t="s">
        <v>761</v>
      </c>
      <c r="J53" s="198" t="s">
        <v>761</v>
      </c>
      <c r="K53" s="198" t="s">
        <v>755</v>
      </c>
      <c r="L53" s="198" t="s">
        <v>761</v>
      </c>
      <c r="N53" s="198" t="s">
        <v>756</v>
      </c>
      <c r="O53" s="198" t="s">
        <v>761</v>
      </c>
      <c r="Z53" s="198" t="n">
        <v>1</v>
      </c>
      <c r="AA53" s="198" t="s">
        <v>353</v>
      </c>
      <c r="AB53" s="198" t="n">
        <v>28</v>
      </c>
      <c r="AC53" s="198" t="str">
        <f aca="false">IF(AT53=1,AB53,"")</f>
        <v/>
      </c>
      <c r="AD53" s="198" t="str">
        <f aca="false">IF(AND(AC53&lt;&gt;"",TRIM(AF53)&lt;&gt;""),1,"")</f>
        <v/>
      </c>
      <c r="AE53" s="198" t="str">
        <f aca="false">IF(AD53=1,SUMPRODUCT(-(AC$3:AC$303&lt;=AC53),-(AD$3:AD$303=1)),"")</f>
        <v/>
      </c>
      <c r="AF53" s="198" t="str">
        <f aca="false">CONCATENATE(IF(AU53=1,"ST ",""),IF(AV53=1,"LA ",""),IF(AW53=1,"10",""))</f>
        <v>ST LA </v>
      </c>
      <c r="AG53" s="198" t="str">
        <f aca="false">IF(AND(AC53&lt;&gt;"",TRIM(AI53)&lt;&gt;""),2,"")</f>
        <v/>
      </c>
      <c r="AH53" s="198" t="str">
        <f aca="false">IF(AG53=2,SUMPRODUCT(-(AC$3:AC$303&lt;=AC53),-(AG$3:AG$303=2)),"")</f>
        <v/>
      </c>
      <c r="AI53" s="198" t="str">
        <f aca="false">CONCATENATE(IF(AU53=2,"ST ",""),IF(AV53=2,"LA ",""),IF(AW53=2,"10",""))</f>
        <v/>
      </c>
      <c r="AK53" s="197"/>
      <c r="AT53" s="198" t="str">
        <f aca="false">IF(AND('Уровни соло'!$W24="+",'Уровни соло'!$AB2&lt;&gt;""),1,"")</f>
        <v/>
      </c>
      <c r="AU53" s="209" t="n">
        <f aca="false">'Уровни соло'!$Y24</f>
        <v>1</v>
      </c>
      <c r="AV53" s="209" t="n">
        <f aca="false">'Уровни соло'!$Z24</f>
        <v>1</v>
      </c>
      <c r="AW53" s="198" t="n">
        <f aca="false">'Уровни соло'!$AA24</f>
        <v>0</v>
      </c>
      <c r="AY53" s="198" t="str">
        <f aca="false">_xlfn.FORMULATEXT(AU53)</f>
        <v>=$'Уровни соло'.$Y24</v>
      </c>
      <c r="BA53" s="198" t="s">
        <v>762</v>
      </c>
      <c r="BB53" s="198" t="n">
        <f aca="false">SEARCH("соло",BA53)</f>
        <v>10</v>
      </c>
      <c r="BC53" s="198" t="str">
        <f aca="false">IF(BB53&gt;0,"$'Классы соло'.$T2&lt;&gt;''","$'Классы пары'.$T2&lt;&gt;''")</f>
        <v>$'Классы соло'.$T2&lt;&gt;''</v>
      </c>
      <c r="BE53" s="198" t="s">
        <v>511</v>
      </c>
    </row>
    <row r="54" s="198" customFormat="true" ht="12.8" hidden="true" customHeight="false" outlineLevel="0" collapsed="false">
      <c r="I54" s="198" t="s">
        <v>763</v>
      </c>
      <c r="J54" s="198" t="s">
        <v>763</v>
      </c>
      <c r="K54" s="198" t="s">
        <v>755</v>
      </c>
      <c r="L54" s="198" t="s">
        <v>763</v>
      </c>
      <c r="N54" s="198" t="s">
        <v>756</v>
      </c>
      <c r="O54" s="198" t="s">
        <v>763</v>
      </c>
      <c r="Z54" s="198" t="n">
        <v>1</v>
      </c>
      <c r="AA54" s="198" t="s">
        <v>354</v>
      </c>
      <c r="AB54" s="198" t="n">
        <v>29</v>
      </c>
      <c r="AC54" s="198" t="str">
        <f aca="false">IF(AT54=1,AB54,"")</f>
        <v/>
      </c>
      <c r="AD54" s="198" t="str">
        <f aca="false">IF(AND(AC54&lt;&gt;"",TRIM(AF54)&lt;&gt;""),1,"")</f>
        <v/>
      </c>
      <c r="AE54" s="198" t="str">
        <f aca="false">IF(AD54=1,SUMPRODUCT(-(AC$3:AC$303&lt;=AC54),-(AD$3:AD$303=1)),"")</f>
        <v/>
      </c>
      <c r="AF54" s="198" t="str">
        <f aca="false">CONCATENATE(IF(AU54=1,"ST ",""),IF(AV54=1,"LA ",""),IF(AW54=1,"10",""))</f>
        <v>ST LA </v>
      </c>
      <c r="AG54" s="198" t="str">
        <f aca="false">IF(AND(AC54&lt;&gt;"",TRIM(AI54)&lt;&gt;""),2,"")</f>
        <v/>
      </c>
      <c r="AH54" s="198" t="str">
        <f aca="false">IF(AG54=2,SUMPRODUCT(-(AC$3:AC$303&lt;=AC54),-(AG$3:AG$303=2)),"")</f>
        <v/>
      </c>
      <c r="AI54" s="198" t="str">
        <f aca="false">CONCATENATE(IF(AU54=2,"ST ",""),IF(AV54=2,"LA ",""),IF(AW54=2,"10",""))</f>
        <v/>
      </c>
      <c r="AK54" s="197"/>
      <c r="AT54" s="198" t="str">
        <f aca="false">IF(AND('Уровни соло'!$E25="+",'Уровни соло'!$AB2&lt;&gt;""),1,"")</f>
        <v/>
      </c>
      <c r="AU54" s="209" t="n">
        <f aca="false">'Уровни соло'!$G25</f>
        <v>1</v>
      </c>
      <c r="AV54" s="209" t="n">
        <f aca="false">'Уровни соло'!$H25</f>
        <v>1</v>
      </c>
      <c r="AW54" s="198" t="n">
        <f aca="false">'Уровни соло'!$I25</f>
        <v>0</v>
      </c>
      <c r="AY54" s="198" t="str">
        <f aca="false">_xlfn.FORMULATEXT(AU54)</f>
        <v>=$'Уровни соло'.$G25</v>
      </c>
      <c r="BA54" s="198" t="s">
        <v>764</v>
      </c>
      <c r="BB54" s="198" t="n">
        <f aca="false">SEARCH("соло",BA54)</f>
        <v>10</v>
      </c>
      <c r="BC54" s="198" t="str">
        <f aca="false">IF(BB54&gt;0,"$'Классы соло'.$T2&lt;&gt;''","$'Классы пары'.$T2&lt;&gt;''")</f>
        <v>$'Классы соло'.$T2&lt;&gt;''</v>
      </c>
      <c r="BE54" s="198" t="s">
        <v>511</v>
      </c>
    </row>
    <row r="55" s="198" customFormat="true" ht="12.8" hidden="true" customHeight="false" outlineLevel="0" collapsed="false">
      <c r="I55" s="198" t="s">
        <v>765</v>
      </c>
      <c r="J55" s="198" t="s">
        <v>765</v>
      </c>
      <c r="L55" s="198" t="s">
        <v>765</v>
      </c>
      <c r="N55" s="198" t="s">
        <v>756</v>
      </c>
      <c r="O55" s="198" t="s">
        <v>765</v>
      </c>
      <c r="Z55" s="198" t="n">
        <v>1</v>
      </c>
      <c r="AA55" s="198" t="s">
        <v>355</v>
      </c>
      <c r="AB55" s="198" t="n">
        <v>30</v>
      </c>
      <c r="AC55" s="198" t="str">
        <f aca="false">IF(AT55=1,AB55,"")</f>
        <v/>
      </c>
      <c r="AD55" s="198" t="str">
        <f aca="false">IF(AND(AC55&lt;&gt;"",TRIM(AF55)&lt;&gt;""),1,"")</f>
        <v/>
      </c>
      <c r="AE55" s="198" t="str">
        <f aca="false">IF(AD55=1,SUMPRODUCT(-(AC$3:AC$303&lt;=AC55),-(AD$3:AD$303=1)),"")</f>
        <v/>
      </c>
      <c r="AF55" s="198" t="str">
        <f aca="false">CONCATENATE(IF(AU55=1,"ST ",""),IF(AV55=1,"LA ",""),IF(AW55=1,"10",""))</f>
        <v>ST LA </v>
      </c>
      <c r="AG55" s="198" t="str">
        <f aca="false">IF(AND(AC55&lt;&gt;"",TRIM(AI55)&lt;&gt;""),2,"")</f>
        <v/>
      </c>
      <c r="AH55" s="198" t="str">
        <f aca="false">IF(AG55=2,SUMPRODUCT(-(AC$3:AC$303&lt;=AC55),-(AG$3:AG$303=2)),"")</f>
        <v/>
      </c>
      <c r="AI55" s="198" t="str">
        <f aca="false">CONCATENATE(IF(AU55=2,"ST ",""),IF(AV55=2,"LA ",""),IF(AW55=2,"10",""))</f>
        <v/>
      </c>
      <c r="AK55" s="197"/>
      <c r="AT55" s="198" t="str">
        <f aca="false">IF(AND('Уровни соло'!$K25="+",'Уровни соло'!$AB2&lt;&gt;""),1,"")</f>
        <v/>
      </c>
      <c r="AU55" s="209" t="n">
        <f aca="false">'Уровни соло'!$M25</f>
        <v>1</v>
      </c>
      <c r="AV55" s="209" t="n">
        <f aca="false">'Уровни соло'!$N25</f>
        <v>1</v>
      </c>
      <c r="AW55" s="198" t="n">
        <f aca="false">'Уровни соло'!$O25</f>
        <v>0</v>
      </c>
      <c r="AY55" s="198" t="str">
        <f aca="false">_xlfn.FORMULATEXT(AU55)</f>
        <v>=$'Уровни соло'.$M25</v>
      </c>
      <c r="BA55" s="198" t="s">
        <v>766</v>
      </c>
      <c r="BB55" s="198" t="n">
        <f aca="false">SEARCH("соло",BA55)</f>
        <v>10</v>
      </c>
      <c r="BC55" s="198" t="str">
        <f aca="false">IF(BB55&gt;0,"$'Классы соло'.$T2&lt;&gt;''","$'Классы пары'.$T2&lt;&gt;''")</f>
        <v>$'Классы соло'.$T2&lt;&gt;''</v>
      </c>
      <c r="BE55" s="198" t="s">
        <v>511</v>
      </c>
    </row>
    <row r="56" s="198" customFormat="true" ht="12.8" hidden="true" customHeight="false" outlineLevel="0" collapsed="false">
      <c r="I56" s="198" t="s">
        <v>767</v>
      </c>
      <c r="J56" s="198" t="s">
        <v>767</v>
      </c>
      <c r="K56" s="198" t="s">
        <v>755</v>
      </c>
      <c r="L56" s="198" t="s">
        <v>767</v>
      </c>
      <c r="N56" s="198" t="s">
        <v>756</v>
      </c>
      <c r="O56" s="198" t="s">
        <v>767</v>
      </c>
      <c r="Z56" s="198" t="n">
        <v>1</v>
      </c>
      <c r="AA56" s="198" t="s">
        <v>356</v>
      </c>
      <c r="AB56" s="198" t="n">
        <v>31</v>
      </c>
      <c r="AC56" s="198" t="str">
        <f aca="false">IF(AT56=1,AB56,"")</f>
        <v/>
      </c>
      <c r="AD56" s="198" t="str">
        <f aca="false">IF(AND(AC56&lt;&gt;"",TRIM(AF56)&lt;&gt;""),1,"")</f>
        <v/>
      </c>
      <c r="AE56" s="198" t="str">
        <f aca="false">IF(AD56=1,SUMPRODUCT(-(AC$3:AC$303&lt;=AC56),-(AD$3:AD$303=1)),"")</f>
        <v/>
      </c>
      <c r="AF56" s="198" t="str">
        <f aca="false">CONCATENATE(IF(AU56=1,"ST ",""),IF(AV56=1,"LA ",""),IF(AW56=1,"10",""))</f>
        <v>ST LA </v>
      </c>
      <c r="AG56" s="198" t="str">
        <f aca="false">IF(AND(AC56&lt;&gt;"",TRIM(AI56)&lt;&gt;""),2,"")</f>
        <v/>
      </c>
      <c r="AH56" s="198" t="str">
        <f aca="false">IF(AG56=2,SUMPRODUCT(-(AC$3:AC$303&lt;=AC56),-(AG$3:AG$303=2)),"")</f>
        <v/>
      </c>
      <c r="AI56" s="198" t="str">
        <f aca="false">CONCATENATE(IF(AU56=2,"ST ",""),IF(AV56=2,"LA ",""),IF(AW56=2,"10",""))</f>
        <v/>
      </c>
      <c r="AK56" s="197"/>
      <c r="AT56" s="198" t="str">
        <f aca="false">IF(AND('Уровни соло'!$Q25="+",'Уровни соло'!$AB2&lt;&gt;""),1,"")</f>
        <v/>
      </c>
      <c r="AU56" s="209" t="n">
        <f aca="false">'Уровни соло'!$S25</f>
        <v>1</v>
      </c>
      <c r="AV56" s="209" t="n">
        <f aca="false">'Уровни соло'!$T25</f>
        <v>1</v>
      </c>
      <c r="AW56" s="198" t="n">
        <f aca="false">'Уровни соло'!$U25</f>
        <v>0</v>
      </c>
      <c r="AY56" s="198" t="str">
        <f aca="false">_xlfn.FORMULATEXT(AU56)</f>
        <v>=$'Уровни соло'.$S25</v>
      </c>
      <c r="BA56" s="198" t="s">
        <v>768</v>
      </c>
      <c r="BB56" s="198" t="n">
        <f aca="false">SEARCH("соло",BA56)</f>
        <v>10</v>
      </c>
      <c r="BC56" s="198" t="str">
        <f aca="false">IF(BB56&gt;0,"$'Классы соло'.$T2&lt;&gt;''","$'Классы пары'.$T2&lt;&gt;''")</f>
        <v>$'Классы соло'.$T2&lt;&gt;''</v>
      </c>
      <c r="BE56" s="198" t="s">
        <v>511</v>
      </c>
    </row>
    <row r="57" s="198" customFormat="true" ht="12.8" hidden="true" customHeight="false" outlineLevel="0" collapsed="false">
      <c r="I57" s="198" t="s">
        <v>769</v>
      </c>
      <c r="J57" s="198" t="s">
        <v>769</v>
      </c>
      <c r="L57" s="198" t="s">
        <v>769</v>
      </c>
      <c r="N57" s="198" t="s">
        <v>756</v>
      </c>
      <c r="O57" s="198" t="s">
        <v>769</v>
      </c>
      <c r="Z57" s="198" t="n">
        <v>1</v>
      </c>
      <c r="AA57" s="198" t="s">
        <v>357</v>
      </c>
      <c r="AB57" s="198" t="n">
        <v>32</v>
      </c>
      <c r="AC57" s="198" t="str">
        <f aca="false">IF(AT57=1,AB57,"")</f>
        <v/>
      </c>
      <c r="AD57" s="198" t="str">
        <f aca="false">IF(AND(AC57&lt;&gt;"",TRIM(AF57)&lt;&gt;""),1,"")</f>
        <v/>
      </c>
      <c r="AE57" s="198" t="str">
        <f aca="false">IF(AD57=1,SUMPRODUCT(-(AC$3:AC$303&lt;=AC57),-(AD$3:AD$303=1)),"")</f>
        <v/>
      </c>
      <c r="AF57" s="198" t="str">
        <f aca="false">CONCATENATE(IF(AU57=1,"ST ",""),IF(AV57=1,"LA ",""),IF(AW57=1,"10",""))</f>
        <v>ST LA </v>
      </c>
      <c r="AG57" s="198" t="str">
        <f aca="false">IF(AND(AC57&lt;&gt;"",TRIM(AI57)&lt;&gt;""),2,"")</f>
        <v/>
      </c>
      <c r="AH57" s="198" t="str">
        <f aca="false">IF(AG57=2,SUMPRODUCT(-(AC$3:AC$303&lt;=AC57),-(AG$3:AG$303=2)),"")</f>
        <v/>
      </c>
      <c r="AI57" s="198" t="str">
        <f aca="false">CONCATENATE(IF(AU57=2,"ST ",""),IF(AV57=2,"LA ",""),IF(AW57=2,"10",""))</f>
        <v/>
      </c>
      <c r="AK57" s="197"/>
      <c r="AT57" s="198" t="str">
        <f aca="false">IF(AND('Уровни соло'!$W25="+",'Уровни соло'!$AB2&lt;&gt;""),1,"")</f>
        <v/>
      </c>
      <c r="AU57" s="209" t="n">
        <f aca="false">'Уровни соло'!$Y25</f>
        <v>1</v>
      </c>
      <c r="AV57" s="209" t="n">
        <f aca="false">'Уровни соло'!$Z25</f>
        <v>1</v>
      </c>
      <c r="AW57" s="198" t="n">
        <f aca="false">'Уровни соло'!$AA25</f>
        <v>0</v>
      </c>
      <c r="AY57" s="198" t="str">
        <f aca="false">_xlfn.FORMULATEXT(AU57)</f>
        <v>=$'Уровни соло'.$Y25</v>
      </c>
      <c r="BA57" s="198" t="s">
        <v>770</v>
      </c>
      <c r="BB57" s="198" t="n">
        <f aca="false">SEARCH("соло",BA57)</f>
        <v>10</v>
      </c>
      <c r="BC57" s="198" t="str">
        <f aca="false">IF(BB57&gt;0,"$'Классы соло'.$T2&lt;&gt;''","$'Классы пары'.$T2&lt;&gt;''")</f>
        <v>$'Классы соло'.$T2&lt;&gt;''</v>
      </c>
      <c r="BE57" s="198" t="s">
        <v>511</v>
      </c>
    </row>
    <row r="58" s="198" customFormat="true" ht="12.8" hidden="true" customHeight="false" outlineLevel="0" collapsed="false">
      <c r="I58" s="198" t="s">
        <v>771</v>
      </c>
      <c r="J58" s="198" t="s">
        <v>771</v>
      </c>
      <c r="L58" s="198" t="s">
        <v>771</v>
      </c>
      <c r="N58" s="198" t="s">
        <v>756</v>
      </c>
      <c r="O58" s="198" t="s">
        <v>771</v>
      </c>
      <c r="Z58" s="198" t="n">
        <v>1</v>
      </c>
      <c r="AA58" s="198" t="s">
        <v>358</v>
      </c>
      <c r="AB58" s="198" t="n">
        <v>33</v>
      </c>
      <c r="AC58" s="198" t="str">
        <f aca="false">IF(AT58=1,AB58,"")</f>
        <v/>
      </c>
      <c r="AD58" s="198" t="str">
        <f aca="false">IF(AND(AC58&lt;&gt;"",TRIM(AF58)&lt;&gt;""),1,"")</f>
        <v/>
      </c>
      <c r="AE58" s="198" t="str">
        <f aca="false">IF(AD58=1,SUMPRODUCT(-(AC$3:AC$303&lt;=AC58),-(AD$3:AD$303=1)),"")</f>
        <v/>
      </c>
      <c r="AF58" s="198" t="str">
        <f aca="false">CONCATENATE(IF(AU58=1,"ST ",""),IF(AV58=1,"LA ",""),IF(AW58=1,"10",""))</f>
        <v>ST LA </v>
      </c>
      <c r="AG58" s="198" t="str">
        <f aca="false">IF(AND(AC58&lt;&gt;"",TRIM(AI58)&lt;&gt;""),2,"")</f>
        <v/>
      </c>
      <c r="AH58" s="198" t="str">
        <f aca="false">IF(AG58=2,SUMPRODUCT(-(AC$3:AC$303&lt;=AC58),-(AG$3:AG$303=2)),"")</f>
        <v/>
      </c>
      <c r="AI58" s="198" t="str">
        <f aca="false">CONCATENATE(IF(AU58=2,"ST ",""),IF(AV58=2,"LA ",""),IF(AW58=2,"10",""))</f>
        <v/>
      </c>
      <c r="AK58" s="197"/>
      <c r="AT58" s="198" t="str">
        <f aca="false">IF(AND('Уровни соло'!$E26="+",'Уровни соло'!$AB2&lt;&gt;""),1,"")</f>
        <v/>
      </c>
      <c r="AU58" s="209" t="n">
        <f aca="false">'Уровни соло'!$G26</f>
        <v>1</v>
      </c>
      <c r="AV58" s="209" t="n">
        <f aca="false">'Уровни соло'!$H26</f>
        <v>1</v>
      </c>
      <c r="AW58" s="198" t="n">
        <f aca="false">'Уровни соло'!$I26</f>
        <v>0</v>
      </c>
      <c r="AY58" s="198" t="str">
        <f aca="false">_xlfn.FORMULATEXT(AU58)</f>
        <v>=$'Уровни соло'.$G26</v>
      </c>
      <c r="BA58" s="198" t="s">
        <v>772</v>
      </c>
      <c r="BB58" s="198" t="n">
        <f aca="false">SEARCH("соло",BA58)</f>
        <v>10</v>
      </c>
      <c r="BC58" s="198" t="str">
        <f aca="false">IF(BB58&gt;0,"$'Классы соло'.$T2&lt;&gt;''","$'Классы пары'.$T2&lt;&gt;''")</f>
        <v>$'Классы соло'.$T2&lt;&gt;''</v>
      </c>
      <c r="BE58" s="198" t="s">
        <v>511</v>
      </c>
    </row>
    <row r="59" s="198" customFormat="true" ht="12.8" hidden="true" customHeight="false" outlineLevel="0" collapsed="false">
      <c r="I59" s="198" t="s">
        <v>568</v>
      </c>
      <c r="J59" s="198" t="s">
        <v>568</v>
      </c>
      <c r="L59" s="198" t="s">
        <v>568</v>
      </c>
      <c r="N59" s="198" t="s">
        <v>756</v>
      </c>
      <c r="O59" s="198" t="s">
        <v>568</v>
      </c>
      <c r="Z59" s="198" t="n">
        <v>1</v>
      </c>
      <c r="AA59" s="198" t="s">
        <v>359</v>
      </c>
      <c r="AB59" s="198" t="n">
        <v>34</v>
      </c>
      <c r="AC59" s="198" t="str">
        <f aca="false">IF(AT59=1,AB59,"")</f>
        <v/>
      </c>
      <c r="AD59" s="198" t="str">
        <f aca="false">IF(AND(AC59&lt;&gt;"",TRIM(AF59)&lt;&gt;""),1,"")</f>
        <v/>
      </c>
      <c r="AE59" s="198" t="str">
        <f aca="false">IF(AD59=1,SUMPRODUCT(-(AC$3:AC$303&lt;=AC59),-(AD$3:AD$303=1)),"")</f>
        <v/>
      </c>
      <c r="AF59" s="198" t="str">
        <f aca="false">CONCATENATE(IF(AU59=1,"ST ",""),IF(AV59=1,"LA ",""),IF(AW59=1,"10",""))</f>
        <v>ST LA </v>
      </c>
      <c r="AG59" s="198" t="str">
        <f aca="false">IF(AND(AC59&lt;&gt;"",TRIM(AI59)&lt;&gt;""),2,"")</f>
        <v/>
      </c>
      <c r="AH59" s="198" t="str">
        <f aca="false">IF(AG59=2,SUMPRODUCT(-(AC$3:AC$303&lt;=AC59),-(AG$3:AG$303=2)),"")</f>
        <v/>
      </c>
      <c r="AI59" s="198" t="str">
        <f aca="false">CONCATENATE(IF(AU59=2,"ST ",""),IF(AV59=2,"LA ",""),IF(AW59=2,"10",""))</f>
        <v/>
      </c>
      <c r="AK59" s="197"/>
      <c r="AT59" s="198" t="str">
        <f aca="false">IF(AND('Уровни соло'!$K26="+",'Уровни соло'!$AB2&lt;&gt;""),1,"")</f>
        <v/>
      </c>
      <c r="AU59" s="209" t="n">
        <f aca="false">'Уровни соло'!$M26</f>
        <v>1</v>
      </c>
      <c r="AV59" s="209" t="n">
        <f aca="false">'Уровни соло'!$N26</f>
        <v>1</v>
      </c>
      <c r="AW59" s="198" t="n">
        <f aca="false">'Уровни соло'!$O26</f>
        <v>0</v>
      </c>
      <c r="AY59" s="198" t="str">
        <f aca="false">_xlfn.FORMULATEXT(AU59)</f>
        <v>=$'Уровни соло'.$M26</v>
      </c>
      <c r="BA59" s="198" t="s">
        <v>773</v>
      </c>
      <c r="BB59" s="198" t="n">
        <f aca="false">SEARCH("соло",BA59)</f>
        <v>10</v>
      </c>
      <c r="BC59" s="198" t="str">
        <f aca="false">IF(BB59&gt;0,"$'Классы соло'.$T2&lt;&gt;''","$'Классы пары'.$T2&lt;&gt;''")</f>
        <v>$'Классы соло'.$T2&lt;&gt;''</v>
      </c>
      <c r="BE59" s="198" t="s">
        <v>511</v>
      </c>
    </row>
    <row r="60" s="198" customFormat="true" ht="12.8" hidden="true" customHeight="false" outlineLevel="0" collapsed="false">
      <c r="I60" s="198" t="s">
        <v>774</v>
      </c>
      <c r="J60" s="198" t="s">
        <v>774</v>
      </c>
      <c r="K60" s="198" t="s">
        <v>755</v>
      </c>
      <c r="L60" s="198" t="s">
        <v>774</v>
      </c>
      <c r="N60" s="198" t="s">
        <v>756</v>
      </c>
      <c r="O60" s="198" t="s">
        <v>774</v>
      </c>
      <c r="Z60" s="198" t="n">
        <v>1</v>
      </c>
      <c r="AA60" s="198" t="s">
        <v>360</v>
      </c>
      <c r="AB60" s="198" t="n">
        <v>35</v>
      </c>
      <c r="AC60" s="198" t="str">
        <f aca="false">IF(AT60=1,AB60,"")</f>
        <v/>
      </c>
      <c r="AD60" s="198" t="str">
        <f aca="false">IF(AND(AC60&lt;&gt;"",TRIM(AF60)&lt;&gt;""),1,"")</f>
        <v/>
      </c>
      <c r="AE60" s="198" t="str">
        <f aca="false">IF(AD60=1,SUMPRODUCT(-(AC$3:AC$303&lt;=AC60),-(AD$3:AD$303=1)),"")</f>
        <v/>
      </c>
      <c r="AF60" s="198" t="str">
        <f aca="false">CONCATENATE(IF(AU60=1,"ST ",""),IF(AV60=1,"LA ",""),IF(AW60=1,"10",""))</f>
        <v>ST LA </v>
      </c>
      <c r="AG60" s="198" t="str">
        <f aca="false">IF(AND(AC60&lt;&gt;"",TRIM(AI60)&lt;&gt;""),2,"")</f>
        <v/>
      </c>
      <c r="AH60" s="198" t="str">
        <f aca="false">IF(AG60=2,SUMPRODUCT(-(AC$3:AC$303&lt;=AC60),-(AG$3:AG$303=2)),"")</f>
        <v/>
      </c>
      <c r="AI60" s="198" t="str">
        <f aca="false">CONCATENATE(IF(AU60=2,"ST ",""),IF(AV60=2,"LA ",""),IF(AW60=2,"10",""))</f>
        <v/>
      </c>
      <c r="AK60" s="197"/>
      <c r="AT60" s="198" t="str">
        <f aca="false">IF(AND('Уровни соло'!$Q26="+",'Уровни соло'!$AB2&lt;&gt;""),1,"")</f>
        <v/>
      </c>
      <c r="AU60" s="209" t="n">
        <f aca="false">'Уровни соло'!$S26</f>
        <v>1</v>
      </c>
      <c r="AV60" s="209" t="n">
        <f aca="false">'Уровни соло'!$T26</f>
        <v>1</v>
      </c>
      <c r="AW60" s="198" t="n">
        <f aca="false">'Уровни соло'!$U26</f>
        <v>0</v>
      </c>
      <c r="AY60" s="198" t="str">
        <f aca="false">_xlfn.FORMULATEXT(AU60)</f>
        <v>=$'Уровни соло'.$S26</v>
      </c>
      <c r="BA60" s="198" t="s">
        <v>775</v>
      </c>
      <c r="BB60" s="198" t="n">
        <f aca="false">SEARCH("соло",BA60)</f>
        <v>10</v>
      </c>
      <c r="BC60" s="198" t="str">
        <f aca="false">IF(BB60&gt;0,"$'Классы соло'.$T2&lt;&gt;''","$'Классы пары'.$T2&lt;&gt;''")</f>
        <v>$'Классы соло'.$T2&lt;&gt;''</v>
      </c>
      <c r="BE60" s="198" t="s">
        <v>511</v>
      </c>
    </row>
    <row r="61" s="198" customFormat="true" ht="12.8" hidden="true" customHeight="false" outlineLevel="0" collapsed="false">
      <c r="I61" s="198" t="s">
        <v>776</v>
      </c>
      <c r="J61" s="198" t="s">
        <v>776</v>
      </c>
      <c r="K61" s="198" t="s">
        <v>755</v>
      </c>
      <c r="L61" s="198" t="s">
        <v>776</v>
      </c>
      <c r="N61" s="198" t="s">
        <v>756</v>
      </c>
      <c r="O61" s="198" t="s">
        <v>776</v>
      </c>
      <c r="Z61" s="198" t="n">
        <v>1</v>
      </c>
      <c r="AA61" s="198" t="s">
        <v>361</v>
      </c>
      <c r="AB61" s="198" t="n">
        <v>36</v>
      </c>
      <c r="AC61" s="198" t="str">
        <f aca="false">IF(AT61=1,AB61,"")</f>
        <v/>
      </c>
      <c r="AD61" s="198" t="str">
        <f aca="false">IF(AND(AC61&lt;&gt;"",TRIM(AF61)&lt;&gt;""),1,"")</f>
        <v/>
      </c>
      <c r="AE61" s="198" t="str">
        <f aca="false">IF(AD61=1,SUMPRODUCT(-(AC$3:AC$303&lt;=AC61),-(AD$3:AD$303=1)),"")</f>
        <v/>
      </c>
      <c r="AF61" s="198" t="str">
        <f aca="false">CONCATENATE(IF(AU61=1,"ST ",""),IF(AV61=1,"LA ",""),IF(AW61=1,"10",""))</f>
        <v>ST LA </v>
      </c>
      <c r="AG61" s="198" t="str">
        <f aca="false">IF(AND(AC61&lt;&gt;"",TRIM(AI61)&lt;&gt;""),2,"")</f>
        <v/>
      </c>
      <c r="AH61" s="198" t="str">
        <f aca="false">IF(AG61=2,SUMPRODUCT(-(AC$3:AC$303&lt;=AC61),-(AG$3:AG$303=2)),"")</f>
        <v/>
      </c>
      <c r="AI61" s="198" t="str">
        <f aca="false">CONCATENATE(IF(AU61=2,"ST ",""),IF(AV61=2,"LA ",""),IF(AW61=2,"10",""))</f>
        <v/>
      </c>
      <c r="AK61" s="197"/>
      <c r="AT61" s="198" t="str">
        <f aca="false">IF(AND('Уровни соло'!$W26="+",'Уровни соло'!$AB2&lt;&gt;""),1,"")</f>
        <v/>
      </c>
      <c r="AU61" s="209" t="n">
        <f aca="false">'Уровни соло'!$Y26</f>
        <v>1</v>
      </c>
      <c r="AV61" s="209" t="n">
        <f aca="false">'Уровни соло'!$Z26</f>
        <v>1</v>
      </c>
      <c r="AW61" s="198" t="n">
        <f aca="false">'Уровни соло'!$AA26</f>
        <v>0</v>
      </c>
      <c r="AY61" s="198" t="str">
        <f aca="false">_xlfn.FORMULATEXT(AU61)</f>
        <v>=$'Уровни соло'.$Y26</v>
      </c>
      <c r="BA61" s="198" t="s">
        <v>777</v>
      </c>
      <c r="BB61" s="198" t="n">
        <f aca="false">SEARCH("соло",BA61)</f>
        <v>10</v>
      </c>
      <c r="BC61" s="198" t="str">
        <f aca="false">IF(BB61&gt;0,"$'Классы соло'.$T2&lt;&gt;''","$'Классы пары'.$T2&lt;&gt;''")</f>
        <v>$'Классы соло'.$T2&lt;&gt;''</v>
      </c>
      <c r="BE61" s="198" t="s">
        <v>511</v>
      </c>
    </row>
    <row r="62" s="198" customFormat="true" ht="12.8" hidden="true" customHeight="false" outlineLevel="0" collapsed="false">
      <c r="I62" s="198" t="s">
        <v>778</v>
      </c>
      <c r="J62" s="198" t="s">
        <v>778</v>
      </c>
      <c r="L62" s="198" t="s">
        <v>778</v>
      </c>
      <c r="N62" s="198" t="s">
        <v>756</v>
      </c>
      <c r="O62" s="198" t="s">
        <v>778</v>
      </c>
      <c r="Z62" s="198" t="n">
        <v>1</v>
      </c>
      <c r="AA62" s="198" t="s">
        <v>362</v>
      </c>
      <c r="AB62" s="198" t="n">
        <v>37</v>
      </c>
      <c r="AC62" s="198" t="str">
        <f aca="false">IF(AT62=1,AB62,"")</f>
        <v/>
      </c>
      <c r="AD62" s="198" t="str">
        <f aca="false">IF(AND(AC62&lt;&gt;"",TRIM(AF62)&lt;&gt;""),1,"")</f>
        <v/>
      </c>
      <c r="AE62" s="198" t="str">
        <f aca="false">IF(AD62=1,SUMPRODUCT(-(AC$3:AC$303&lt;=AC62),-(AD$3:AD$303=1)),"")</f>
        <v/>
      </c>
      <c r="AF62" s="198" t="str">
        <f aca="false">CONCATENATE(IF(AU62=1,"ST ",""),IF(AV62=1,"LA ",""),IF(AW62=1,"10",""))</f>
        <v>ST LA </v>
      </c>
      <c r="AG62" s="198" t="str">
        <f aca="false">IF(AND(AC62&lt;&gt;"",TRIM(AI62)&lt;&gt;""),2,"")</f>
        <v/>
      </c>
      <c r="AH62" s="198" t="str">
        <f aca="false">IF(AG62=2,SUMPRODUCT(-(AC$3:AC$303&lt;=AC62),-(AG$3:AG$303=2)),"")</f>
        <v/>
      </c>
      <c r="AI62" s="198" t="str">
        <f aca="false">CONCATENATE(IF(AU62=2,"ST ",""),IF(AV62=2,"LA ",""),IF(AW62=2,"10",""))</f>
        <v/>
      </c>
      <c r="AK62" s="197"/>
      <c r="AT62" s="198" t="str">
        <f aca="false">IF(AND('Уровни соло'!$E27="+",'Уровни соло'!$AB2&lt;&gt;""),1,"")</f>
        <v/>
      </c>
      <c r="AU62" s="209" t="n">
        <f aca="false">'Уровни соло'!$G27</f>
        <v>1</v>
      </c>
      <c r="AV62" s="209" t="n">
        <f aca="false">'Уровни соло'!$H27</f>
        <v>1</v>
      </c>
      <c r="AW62" s="198" t="n">
        <f aca="false">'Уровни соло'!$I27</f>
        <v>0</v>
      </c>
      <c r="AY62" s="198" t="str">
        <f aca="false">_xlfn.FORMULATEXT(AU62)</f>
        <v>=$'Уровни соло'.$G27</v>
      </c>
      <c r="BA62" s="198" t="s">
        <v>779</v>
      </c>
      <c r="BB62" s="198" t="n">
        <f aca="false">SEARCH("соло",BA62)</f>
        <v>10</v>
      </c>
      <c r="BC62" s="198" t="str">
        <f aca="false">IF(BB62&gt;0,"$'Классы соло'.$T2&lt;&gt;''","$'Классы пары'.$T2&lt;&gt;''")</f>
        <v>$'Классы соло'.$T2&lt;&gt;''</v>
      </c>
      <c r="BE62" s="198" t="s">
        <v>511</v>
      </c>
    </row>
    <row r="63" s="198" customFormat="true" ht="12.8" hidden="true" customHeight="false" outlineLevel="0" collapsed="false">
      <c r="I63" s="198" t="s">
        <v>780</v>
      </c>
      <c r="J63" s="198" t="s">
        <v>780</v>
      </c>
      <c r="K63" s="198" t="s">
        <v>755</v>
      </c>
      <c r="L63" s="198" t="s">
        <v>780</v>
      </c>
      <c r="N63" s="198" t="s">
        <v>756</v>
      </c>
      <c r="O63" s="198" t="s">
        <v>780</v>
      </c>
      <c r="Z63" s="198" t="n">
        <v>1</v>
      </c>
      <c r="AA63" s="198" t="s">
        <v>363</v>
      </c>
      <c r="AB63" s="198" t="n">
        <v>38</v>
      </c>
      <c r="AC63" s="198" t="str">
        <f aca="false">IF(AT63=1,AB63,"")</f>
        <v/>
      </c>
      <c r="AD63" s="198" t="str">
        <f aca="false">IF(AND(AC63&lt;&gt;"",TRIM(AF63)&lt;&gt;""),1,"")</f>
        <v/>
      </c>
      <c r="AE63" s="198" t="str">
        <f aca="false">IF(AD63=1,SUMPRODUCT(-(AC$3:AC$303&lt;=AC63),-(AD$3:AD$303=1)),"")</f>
        <v/>
      </c>
      <c r="AF63" s="198" t="str">
        <f aca="false">CONCATENATE(IF(AU63=1,"ST ",""),IF(AV63=1,"LA ",""),IF(AW63=1,"10",""))</f>
        <v>ST LA </v>
      </c>
      <c r="AG63" s="198" t="str">
        <f aca="false">IF(AND(AC63&lt;&gt;"",TRIM(AI63)&lt;&gt;""),2,"")</f>
        <v/>
      </c>
      <c r="AH63" s="198" t="str">
        <f aca="false">IF(AG63=2,SUMPRODUCT(-(AC$3:AC$303&lt;=AC63),-(AG$3:AG$303=2)),"")</f>
        <v/>
      </c>
      <c r="AI63" s="198" t="str">
        <f aca="false">CONCATENATE(IF(AU63=2,"ST ",""),IF(AV63=2,"LA ",""),IF(AW63=2,"10",""))</f>
        <v/>
      </c>
      <c r="AK63" s="197"/>
      <c r="AT63" s="198" t="str">
        <f aca="false">IF(AND('Уровни соло'!$K27="+",'Уровни соло'!$AB2&lt;&gt;""),1,"")</f>
        <v/>
      </c>
      <c r="AU63" s="209" t="n">
        <f aca="false">'Уровни соло'!$M27</f>
        <v>1</v>
      </c>
      <c r="AV63" s="209" t="n">
        <f aca="false">'Уровни соло'!$N27</f>
        <v>1</v>
      </c>
      <c r="AW63" s="198" t="n">
        <f aca="false">'Уровни соло'!$O27</f>
        <v>0</v>
      </c>
      <c r="AY63" s="198" t="str">
        <f aca="false">_xlfn.FORMULATEXT(AU63)</f>
        <v>=$'Уровни соло'.$M27</v>
      </c>
      <c r="BA63" s="198" t="s">
        <v>781</v>
      </c>
      <c r="BB63" s="198" t="n">
        <f aca="false">SEARCH("соло",BA63)</f>
        <v>10</v>
      </c>
      <c r="BC63" s="198" t="str">
        <f aca="false">IF(BB63&gt;0,"$'Классы соло'.$T2&lt;&gt;''","$'Классы пары'.$T2&lt;&gt;''")</f>
        <v>$'Классы соло'.$T2&lt;&gt;''</v>
      </c>
      <c r="BE63" s="198" t="s">
        <v>511</v>
      </c>
    </row>
    <row r="64" s="198" customFormat="true" ht="12.8" hidden="true" customHeight="false" outlineLevel="0" collapsed="false">
      <c r="I64" s="198" t="s">
        <v>782</v>
      </c>
      <c r="J64" s="198" t="s">
        <v>782</v>
      </c>
      <c r="K64" s="198" t="s">
        <v>755</v>
      </c>
      <c r="L64" s="198" t="s">
        <v>782</v>
      </c>
      <c r="N64" s="198" t="s">
        <v>756</v>
      </c>
      <c r="O64" s="198" t="s">
        <v>782</v>
      </c>
      <c r="Z64" s="198" t="n">
        <v>1</v>
      </c>
      <c r="AA64" s="198" t="s">
        <v>364</v>
      </c>
      <c r="AB64" s="198" t="n">
        <v>39</v>
      </c>
      <c r="AC64" s="198" t="str">
        <f aca="false">IF(AT64=1,AB64,"")</f>
        <v/>
      </c>
      <c r="AD64" s="198" t="str">
        <f aca="false">IF(AND(AC64&lt;&gt;"",TRIM(AF64)&lt;&gt;""),1,"")</f>
        <v/>
      </c>
      <c r="AE64" s="198" t="str">
        <f aca="false">IF(AD64=1,SUMPRODUCT(-(AC$3:AC$303&lt;=AC64),-(AD$3:AD$303=1)),"")</f>
        <v/>
      </c>
      <c r="AF64" s="198" t="str">
        <f aca="false">CONCATENATE(IF(AU64=1,"ST ",""),IF(AV64=1,"LA ",""),IF(AW64=1,"10",""))</f>
        <v>ST LA </v>
      </c>
      <c r="AG64" s="198" t="str">
        <f aca="false">IF(AND(AC64&lt;&gt;"",TRIM(AI64)&lt;&gt;""),2,"")</f>
        <v/>
      </c>
      <c r="AH64" s="198" t="str">
        <f aca="false">IF(AG64=2,SUMPRODUCT(-(AC$3:AC$303&lt;=AC64),-(AG$3:AG$303=2)),"")</f>
        <v/>
      </c>
      <c r="AI64" s="198" t="str">
        <f aca="false">CONCATENATE(IF(AU64=2,"ST ",""),IF(AV64=2,"LA ",""),IF(AW64=2,"10",""))</f>
        <v/>
      </c>
      <c r="AK64" s="197"/>
      <c r="AT64" s="198" t="str">
        <f aca="false">IF(AND('Уровни соло'!$Q27="+",'Уровни соло'!$AB2&lt;&gt;""),1,"")</f>
        <v/>
      </c>
      <c r="AU64" s="209" t="n">
        <f aca="false">'Уровни соло'!$S27</f>
        <v>1</v>
      </c>
      <c r="AV64" s="209" t="n">
        <f aca="false">'Уровни соло'!$T27</f>
        <v>1</v>
      </c>
      <c r="AW64" s="198" t="n">
        <f aca="false">'Уровни соло'!$U27</f>
        <v>0</v>
      </c>
      <c r="AY64" s="198" t="str">
        <f aca="false">_xlfn.FORMULATEXT(AU64)</f>
        <v>=$'Уровни соло'.$S27</v>
      </c>
      <c r="BA64" s="198" t="s">
        <v>783</v>
      </c>
      <c r="BB64" s="198" t="n">
        <f aca="false">SEARCH("соло",BA64)</f>
        <v>10</v>
      </c>
      <c r="BC64" s="198" t="str">
        <f aca="false">IF(BB64&gt;0,"$'Классы соло'.$T2&lt;&gt;''","$'Классы пары'.$T2&lt;&gt;''")</f>
        <v>$'Классы соло'.$T2&lt;&gt;''</v>
      </c>
      <c r="BE64" s="198" t="s">
        <v>511</v>
      </c>
    </row>
    <row r="65" s="198" customFormat="true" ht="12.8" hidden="true" customHeight="false" outlineLevel="0" collapsed="false">
      <c r="I65" s="198" t="s">
        <v>784</v>
      </c>
      <c r="J65" s="198" t="s">
        <v>784</v>
      </c>
      <c r="L65" s="198" t="s">
        <v>784</v>
      </c>
      <c r="N65" s="198" t="s">
        <v>756</v>
      </c>
      <c r="O65" s="198" t="s">
        <v>784</v>
      </c>
      <c r="Z65" s="198" t="n">
        <v>1</v>
      </c>
      <c r="AA65" s="198" t="s">
        <v>365</v>
      </c>
      <c r="AB65" s="198" t="n">
        <v>40</v>
      </c>
      <c r="AC65" s="198" t="str">
        <f aca="false">IF(AT65=1,AB65,"")</f>
        <v/>
      </c>
      <c r="AD65" s="198" t="str">
        <f aca="false">IF(AND(AC65&lt;&gt;"",TRIM(AF65)&lt;&gt;""),1,"")</f>
        <v/>
      </c>
      <c r="AE65" s="198" t="str">
        <f aca="false">IF(AD65=1,SUMPRODUCT(-(AC$3:AC$303&lt;=AC65),-(AD$3:AD$303=1)),"")</f>
        <v/>
      </c>
      <c r="AF65" s="198" t="str">
        <f aca="false">CONCATENATE(IF(AU65=1,"ST ",""),IF(AV65=1,"LA ",""),IF(AW65=1,"10",""))</f>
        <v>ST LA </v>
      </c>
      <c r="AG65" s="198" t="str">
        <f aca="false">IF(AND(AC65&lt;&gt;"",TRIM(AI65)&lt;&gt;""),2,"")</f>
        <v/>
      </c>
      <c r="AH65" s="198" t="str">
        <f aca="false">IF(AG65=2,SUMPRODUCT(-(AC$3:AC$303&lt;=AC65),-(AG$3:AG$303=2)),"")</f>
        <v/>
      </c>
      <c r="AI65" s="198" t="str">
        <f aca="false">CONCATENATE(IF(AU65=2,"ST ",""),IF(AV65=2,"LA ",""),IF(AW65=2,"10",""))</f>
        <v/>
      </c>
      <c r="AK65" s="197"/>
      <c r="AT65" s="198" t="str">
        <f aca="false">IF(AND('Уровни соло'!$W27="+",'Уровни соло'!$AB2&lt;&gt;""),1,"")</f>
        <v/>
      </c>
      <c r="AU65" s="209" t="n">
        <f aca="false">'Уровни соло'!$Y27</f>
        <v>1</v>
      </c>
      <c r="AV65" s="209" t="n">
        <f aca="false">'Уровни соло'!$Z27</f>
        <v>1</v>
      </c>
      <c r="AW65" s="198" t="n">
        <f aca="false">'Уровни соло'!$AA27</f>
        <v>0</v>
      </c>
      <c r="AY65" s="198" t="str">
        <f aca="false">_xlfn.FORMULATEXT(AU65)</f>
        <v>=$'Уровни соло'.$Y27</v>
      </c>
      <c r="BA65" s="198" t="s">
        <v>785</v>
      </c>
      <c r="BB65" s="198" t="n">
        <f aca="false">SEARCH("соло",BA65)</f>
        <v>10</v>
      </c>
      <c r="BC65" s="198" t="str">
        <f aca="false">IF(BB65&gt;0,"$'Классы соло'.$T2&lt;&gt;''","$'Классы пары'.$T2&lt;&gt;''")</f>
        <v>$'Классы соло'.$T2&lt;&gt;''</v>
      </c>
      <c r="BE65" s="198" t="s">
        <v>511</v>
      </c>
    </row>
    <row r="66" s="198" customFormat="true" ht="12.8" hidden="true" customHeight="false" outlineLevel="0" collapsed="false">
      <c r="I66" s="198" t="s">
        <v>786</v>
      </c>
      <c r="J66" s="198" t="s">
        <v>786</v>
      </c>
      <c r="L66" s="198" t="s">
        <v>786</v>
      </c>
      <c r="N66" s="198" t="s">
        <v>756</v>
      </c>
      <c r="O66" s="198" t="s">
        <v>786</v>
      </c>
      <c r="Z66" s="198" t="n">
        <v>1</v>
      </c>
      <c r="AA66" s="198" t="s">
        <v>366</v>
      </c>
      <c r="AB66" s="198" t="n">
        <v>41</v>
      </c>
      <c r="AC66" s="198" t="str">
        <f aca="false">IF(AT66=1,AB66,"")</f>
        <v/>
      </c>
      <c r="AD66" s="198" t="str">
        <f aca="false">IF(AND(AC66&lt;&gt;"",TRIM(AF66)&lt;&gt;""),1,"")</f>
        <v/>
      </c>
      <c r="AE66" s="198" t="str">
        <f aca="false">IF(AD66=1,SUMPRODUCT(-(AC$3:AC$303&lt;=AC66),-(AD$3:AD$303=1)),"")</f>
        <v/>
      </c>
      <c r="AF66" s="198" t="str">
        <f aca="false">CONCATENATE(IF(AU66=1,"ST ",""),IF(AV66=1,"LA ",""),IF(AW66=1,"10",""))</f>
        <v>ST LA </v>
      </c>
      <c r="AG66" s="198" t="str">
        <f aca="false">IF(AND(AC66&lt;&gt;"",TRIM(AI66)&lt;&gt;""),2,"")</f>
        <v/>
      </c>
      <c r="AH66" s="198" t="str">
        <f aca="false">IF(AG66=2,SUMPRODUCT(-(AC$3:AC$303&lt;=AC66),-(AG$3:AG$303=2)),"")</f>
        <v/>
      </c>
      <c r="AI66" s="198" t="str">
        <f aca="false">CONCATENATE(IF(AU66=2,"ST ",""),IF(AV66=2,"LA ",""),IF(AW66=2,"10",""))</f>
        <v/>
      </c>
      <c r="AK66" s="197"/>
      <c r="AT66" s="198" t="str">
        <f aca="false">IF(AND('Уровни соло'!$E28="+",'Уровни соло'!$AB2&lt;&gt;""),1,"")</f>
        <v/>
      </c>
      <c r="AU66" s="209" t="n">
        <f aca="false">'Уровни соло'!$G28</f>
        <v>1</v>
      </c>
      <c r="AV66" s="209" t="n">
        <f aca="false">'Уровни соло'!$H28</f>
        <v>1</v>
      </c>
      <c r="AW66" s="198" t="n">
        <f aca="false">'Уровни соло'!$I28</f>
        <v>0</v>
      </c>
      <c r="AY66" s="198" t="str">
        <f aca="false">_xlfn.FORMULATEXT(AU66)</f>
        <v>=$'Уровни соло'.$G28</v>
      </c>
      <c r="BA66" s="198" t="s">
        <v>787</v>
      </c>
      <c r="BB66" s="198" t="n">
        <f aca="false">SEARCH("соло",BA66)</f>
        <v>10</v>
      </c>
      <c r="BC66" s="198" t="str">
        <f aca="false">IF(BB66&gt;0,"$'Классы соло'.$T2&lt;&gt;''","$'Классы пары'.$T2&lt;&gt;''")</f>
        <v>$'Классы соло'.$T2&lt;&gt;''</v>
      </c>
      <c r="BE66" s="198" t="s">
        <v>511</v>
      </c>
    </row>
    <row r="67" s="198" customFormat="true" ht="12.8" hidden="true" customHeight="false" outlineLevel="0" collapsed="false">
      <c r="Z67" s="198" t="n">
        <v>1</v>
      </c>
      <c r="AA67" s="198" t="s">
        <v>367</v>
      </c>
      <c r="AB67" s="198" t="n">
        <v>42</v>
      </c>
      <c r="AC67" s="198" t="str">
        <f aca="false">IF(AT67=1,AB67,"")</f>
        <v/>
      </c>
      <c r="AD67" s="198" t="str">
        <f aca="false">IF(AND(AC67&lt;&gt;"",TRIM(AF67)&lt;&gt;""),1,"")</f>
        <v/>
      </c>
      <c r="AE67" s="198" t="str">
        <f aca="false">IF(AD67=1,SUMPRODUCT(-(AC$3:AC$303&lt;=AC67),-(AD$3:AD$303=1)),"")</f>
        <v/>
      </c>
      <c r="AF67" s="198" t="str">
        <f aca="false">CONCATENATE(IF(AU67=1,"ST ",""),IF(AV67=1,"LA ",""),IF(AW67=1,"10",""))</f>
        <v>ST LA </v>
      </c>
      <c r="AG67" s="198" t="str">
        <f aca="false">IF(AND(AC67&lt;&gt;"",TRIM(AI67)&lt;&gt;""),2,"")</f>
        <v/>
      </c>
      <c r="AH67" s="198" t="str">
        <f aca="false">IF(AG67=2,SUMPRODUCT(-(AC$3:AC$303&lt;=AC67),-(AG$3:AG$303=2)),"")</f>
        <v/>
      </c>
      <c r="AI67" s="198" t="str">
        <f aca="false">CONCATENATE(IF(AU67=2,"ST ",""),IF(AV67=2,"LA ",""),IF(AW67=2,"10",""))</f>
        <v/>
      </c>
      <c r="AK67" s="197"/>
      <c r="AT67" s="198" t="str">
        <f aca="false">IF(AND('Уровни соло'!$K28="+",'Уровни соло'!$AB2&lt;&gt;""),1,"")</f>
        <v/>
      </c>
      <c r="AU67" s="209" t="n">
        <f aca="false">'Уровни соло'!$M28</f>
        <v>1</v>
      </c>
      <c r="AV67" s="209" t="n">
        <f aca="false">'Уровни соло'!$N28</f>
        <v>1</v>
      </c>
      <c r="AW67" s="198" t="n">
        <f aca="false">'Уровни соло'!$O28</f>
        <v>0</v>
      </c>
      <c r="AY67" s="198" t="str">
        <f aca="false">_xlfn.FORMULATEXT(AU67)</f>
        <v>=$'Уровни соло'.$M28</v>
      </c>
      <c r="BA67" s="198" t="s">
        <v>788</v>
      </c>
      <c r="BB67" s="198" t="n">
        <f aca="false">SEARCH("соло",BA67)</f>
        <v>10</v>
      </c>
      <c r="BC67" s="198" t="str">
        <f aca="false">IF(BB67&gt;0,"$'Классы соло'.$T2&lt;&gt;''","$'Классы пары'.$T2&lt;&gt;''")</f>
        <v>$'Классы соло'.$T2&lt;&gt;''</v>
      </c>
      <c r="BE67" s="198" t="s">
        <v>511</v>
      </c>
    </row>
    <row r="68" s="198" customFormat="true" ht="12.8" hidden="true" customHeight="false" outlineLevel="0" collapsed="false">
      <c r="Z68" s="198" t="n">
        <v>1</v>
      </c>
      <c r="AA68" s="198" t="s">
        <v>368</v>
      </c>
      <c r="AB68" s="198" t="n">
        <v>43</v>
      </c>
      <c r="AC68" s="198" t="str">
        <f aca="false">IF(AT68=1,AB68,"")</f>
        <v/>
      </c>
      <c r="AD68" s="198" t="str">
        <f aca="false">IF(AND(AC68&lt;&gt;"",TRIM(AF68)&lt;&gt;""),1,"")</f>
        <v/>
      </c>
      <c r="AE68" s="198" t="str">
        <f aca="false">IF(AD68=1,SUMPRODUCT(-(AC$3:AC$303&lt;=AC68),-(AD$3:AD$303=1)),"")</f>
        <v/>
      </c>
      <c r="AF68" s="198" t="str">
        <f aca="false">CONCATENATE(IF(AU68=1,"ST ",""),IF(AV68=1,"LA ",""),IF(AW68=1,"10",""))</f>
        <v>ST LA </v>
      </c>
      <c r="AG68" s="198" t="str">
        <f aca="false">IF(AND(AC68&lt;&gt;"",TRIM(AI68)&lt;&gt;""),2,"")</f>
        <v/>
      </c>
      <c r="AH68" s="198" t="str">
        <f aca="false">IF(AG68=2,SUMPRODUCT(-(AC$3:AC$303&lt;=AC68),-(AG$3:AG$303=2)),"")</f>
        <v/>
      </c>
      <c r="AI68" s="198" t="str">
        <f aca="false">CONCATENATE(IF(AU68=2,"ST ",""),IF(AV68=2,"LA ",""),IF(AW68=2,"10",""))</f>
        <v/>
      </c>
      <c r="AK68" s="197"/>
      <c r="AT68" s="198" t="str">
        <f aca="false">IF(AND('Уровни соло'!$Q28="+",'Уровни соло'!$AB2&lt;&gt;""),1,"")</f>
        <v/>
      </c>
      <c r="AU68" s="209" t="n">
        <f aca="false">'Уровни соло'!$S28</f>
        <v>1</v>
      </c>
      <c r="AV68" s="209" t="n">
        <f aca="false">'Уровни соло'!$T28</f>
        <v>1</v>
      </c>
      <c r="AW68" s="198" t="n">
        <f aca="false">'Уровни соло'!$U28</f>
        <v>0</v>
      </c>
      <c r="AY68" s="198" t="str">
        <f aca="false">_xlfn.FORMULATEXT(AU68)</f>
        <v>=$'Уровни соло'.$S28</v>
      </c>
      <c r="BA68" s="198" t="s">
        <v>789</v>
      </c>
      <c r="BB68" s="198" t="n">
        <f aca="false">SEARCH("соло",BA68)</f>
        <v>10</v>
      </c>
      <c r="BC68" s="198" t="str">
        <f aca="false">IF(BB68&gt;0,"$'Классы соло'.$T2&lt;&gt;''","$'Классы пары'.$T2&lt;&gt;''")</f>
        <v>$'Классы соло'.$T2&lt;&gt;''</v>
      </c>
      <c r="BE68" s="198" t="s">
        <v>511</v>
      </c>
    </row>
    <row r="69" s="198" customFormat="true" ht="12.8" hidden="true" customHeight="false" outlineLevel="0" collapsed="false">
      <c r="Z69" s="198" t="n">
        <v>1</v>
      </c>
      <c r="AA69" s="198" t="s">
        <v>369</v>
      </c>
      <c r="AB69" s="198" t="n">
        <v>44</v>
      </c>
      <c r="AC69" s="198" t="str">
        <f aca="false">IF(AT69=1,AB69,"")</f>
        <v/>
      </c>
      <c r="AD69" s="198" t="str">
        <f aca="false">IF(AND(AC69&lt;&gt;"",TRIM(AF69)&lt;&gt;""),1,"")</f>
        <v/>
      </c>
      <c r="AE69" s="198" t="str">
        <f aca="false">IF(AD69=1,SUMPRODUCT(-(AC$3:AC$303&lt;=AC69),-(AD$3:AD$303=1)),"")</f>
        <v/>
      </c>
      <c r="AF69" s="198" t="str">
        <f aca="false">CONCATENATE(IF(AU69=1,"ST ",""),IF(AV69=1,"LA ",""),IF(AW69=1,"10",""))</f>
        <v>ST LA </v>
      </c>
      <c r="AG69" s="198" t="str">
        <f aca="false">IF(AND(AC69&lt;&gt;"",TRIM(AI69)&lt;&gt;""),2,"")</f>
        <v/>
      </c>
      <c r="AH69" s="198" t="str">
        <f aca="false">IF(AG69=2,SUMPRODUCT(-(AC$3:AC$303&lt;=AC69),-(AG$3:AG$303=2)),"")</f>
        <v/>
      </c>
      <c r="AI69" s="198" t="str">
        <f aca="false">CONCATENATE(IF(AU69=2,"ST ",""),IF(AV69=2,"LA ",""),IF(AW69=2,"10",""))</f>
        <v/>
      </c>
      <c r="AK69" s="197"/>
      <c r="AT69" s="198" t="str">
        <f aca="false">IF(AND('Уровни соло'!$W28="+",'Уровни соло'!$AB2&lt;&gt;""),1,"")</f>
        <v/>
      </c>
      <c r="AU69" s="209" t="n">
        <f aca="false">'Уровни соло'!$Y28</f>
        <v>1</v>
      </c>
      <c r="AV69" s="209" t="n">
        <f aca="false">'Уровни соло'!$Z28</f>
        <v>1</v>
      </c>
      <c r="AW69" s="198" t="n">
        <f aca="false">'Уровни соло'!$AA28</f>
        <v>0</v>
      </c>
      <c r="AY69" s="198" t="str">
        <f aca="false">_xlfn.FORMULATEXT(AU69)</f>
        <v>=$'Уровни соло'.$Y28</v>
      </c>
      <c r="BA69" s="198" t="s">
        <v>790</v>
      </c>
      <c r="BB69" s="198" t="n">
        <f aca="false">SEARCH("соло",BA69)</f>
        <v>10</v>
      </c>
      <c r="BC69" s="198" t="str">
        <f aca="false">IF(BB69&gt;0,"$'Классы соло'.$T2&lt;&gt;''","$'Классы пары'.$T2&lt;&gt;''")</f>
        <v>$'Классы соло'.$T2&lt;&gt;''</v>
      </c>
      <c r="BE69" s="198" t="s">
        <v>511</v>
      </c>
    </row>
    <row r="70" s="198" customFormat="true" ht="12.8" hidden="true" customHeight="false" outlineLevel="0" collapsed="false">
      <c r="Z70" s="198" t="n">
        <v>1</v>
      </c>
      <c r="AA70" s="198" t="s">
        <v>370</v>
      </c>
      <c r="AB70" s="198" t="n">
        <v>45</v>
      </c>
      <c r="AC70" s="198" t="str">
        <f aca="false">IF(AT70=1,AB70,"")</f>
        <v/>
      </c>
      <c r="AD70" s="198" t="str">
        <f aca="false">IF(AND(AC70&lt;&gt;"",TRIM(AF70)&lt;&gt;""),1,"")</f>
        <v/>
      </c>
      <c r="AE70" s="198" t="str">
        <f aca="false">IF(AD70=1,SUMPRODUCT(-(AC$3:AC$303&lt;=AC70),-(AD$3:AD$303=1)),"")</f>
        <v/>
      </c>
      <c r="AF70" s="198" t="str">
        <f aca="false">CONCATENATE(IF(AU70=1,"ST ",""),IF(AV70=1,"LA ",""),IF(AW70=1,"10",""))</f>
        <v>ST LA </v>
      </c>
      <c r="AG70" s="198" t="str">
        <f aca="false">IF(AND(AC70&lt;&gt;"",TRIM(AI70)&lt;&gt;""),2,"")</f>
        <v/>
      </c>
      <c r="AH70" s="198" t="str">
        <f aca="false">IF(AG70=2,SUMPRODUCT(-(AC$3:AC$303&lt;=AC70),-(AG$3:AG$303=2)),"")</f>
        <v/>
      </c>
      <c r="AI70" s="198" t="str">
        <f aca="false">CONCATENATE(IF(AU70=2,"ST ",""),IF(AV70=2,"LA ",""),IF(AW70=2,"10",""))</f>
        <v/>
      </c>
      <c r="AT70" s="198" t="str">
        <f aca="false">IF(AND('Уровни соло'!$E29="+",'Уровни соло'!$AB2&lt;&gt;""),1,"")</f>
        <v/>
      </c>
      <c r="AU70" s="209" t="n">
        <f aca="false">'Уровни соло'!$G29</f>
        <v>1</v>
      </c>
      <c r="AV70" s="209" t="n">
        <f aca="false">'Уровни соло'!$H29</f>
        <v>1</v>
      </c>
      <c r="AW70" s="198" t="n">
        <f aca="false">'Уровни соло'!$I29</f>
        <v>0</v>
      </c>
      <c r="AY70" s="198" t="str">
        <f aca="false">_xlfn.FORMULATEXT(AU70)</f>
        <v>=$'Уровни соло'.$G29</v>
      </c>
      <c r="BA70" s="198" t="s">
        <v>791</v>
      </c>
      <c r="BB70" s="198" t="n">
        <f aca="false">SEARCH("соло",BA70)</f>
        <v>10</v>
      </c>
      <c r="BC70" s="198" t="str">
        <f aca="false">IF(BB70&gt;0,"$'Классы соло'.$T2&lt;&gt;''","$'Классы пары'.$T2&lt;&gt;''")</f>
        <v>$'Классы соло'.$T2&lt;&gt;''</v>
      </c>
      <c r="BE70" s="198" t="s">
        <v>511</v>
      </c>
    </row>
    <row r="71" s="198" customFormat="true" ht="12.8" hidden="true" customHeight="false" outlineLevel="0" collapsed="false">
      <c r="Z71" s="198" t="n">
        <v>1</v>
      </c>
      <c r="AA71" s="198" t="s">
        <v>371</v>
      </c>
      <c r="AB71" s="198" t="n">
        <v>46</v>
      </c>
      <c r="AC71" s="198" t="str">
        <f aca="false">IF(AT71=1,AB71,"")</f>
        <v/>
      </c>
      <c r="AD71" s="198" t="str">
        <f aca="false">IF(AND(AC71&lt;&gt;"",TRIM(AF71)&lt;&gt;""),1,"")</f>
        <v/>
      </c>
      <c r="AE71" s="198" t="str">
        <f aca="false">IF(AD71=1,SUMPRODUCT(-(AC$3:AC$303&lt;=AC71),-(AD$3:AD$303=1)),"")</f>
        <v/>
      </c>
      <c r="AF71" s="198" t="str">
        <f aca="false">CONCATENATE(IF(AU71=1,"ST ",""),IF(AV71=1,"LA ",""),IF(AW71=1,"10",""))</f>
        <v>ST LA </v>
      </c>
      <c r="AG71" s="198" t="str">
        <f aca="false">IF(AND(AC71&lt;&gt;"",TRIM(AI71)&lt;&gt;""),2,"")</f>
        <v/>
      </c>
      <c r="AH71" s="198" t="str">
        <f aca="false">IF(AG71=2,SUMPRODUCT(-(AC$3:AC$303&lt;=AC71),-(AG$3:AG$303=2)),"")</f>
        <v/>
      </c>
      <c r="AI71" s="198" t="str">
        <f aca="false">CONCATENATE(IF(AU71=2,"ST ",""),IF(AV71=2,"LA ",""),IF(AW71=2,"10",""))</f>
        <v/>
      </c>
      <c r="AT71" s="198" t="str">
        <f aca="false">IF(AND('Уровни соло'!$Q29="+",'Уровни соло'!$AB2&lt;&gt;""),1,"")</f>
        <v/>
      </c>
      <c r="AU71" s="209" t="n">
        <f aca="false">'Уровни соло'!$S29</f>
        <v>1</v>
      </c>
      <c r="AV71" s="209" t="n">
        <f aca="false">'Уровни соло'!$T29</f>
        <v>1</v>
      </c>
      <c r="AW71" s="198" t="n">
        <f aca="false">'Уровни соло'!$U29</f>
        <v>0</v>
      </c>
      <c r="AY71" s="198" t="str">
        <f aca="false">_xlfn.FORMULATEXT(AU71)</f>
        <v>=$'Уровни соло'.$S29</v>
      </c>
      <c r="BA71" s="198" t="s">
        <v>792</v>
      </c>
      <c r="BB71" s="198" t="n">
        <f aca="false">SEARCH("соло",BA71)</f>
        <v>10</v>
      </c>
      <c r="BC71" s="198" t="str">
        <f aca="false">IF(BB71&gt;0,"$'Классы соло'.$T2&lt;&gt;''","$'Классы пары'.$T2&lt;&gt;''")</f>
        <v>$'Классы соло'.$T2&lt;&gt;''</v>
      </c>
      <c r="BE71" s="198" t="s">
        <v>511</v>
      </c>
    </row>
    <row r="72" s="198" customFormat="true" ht="12.8" hidden="true" customHeight="false" outlineLevel="0" collapsed="false">
      <c r="Z72" s="198" t="n">
        <v>1</v>
      </c>
      <c r="AA72" s="198" t="s">
        <v>204</v>
      </c>
      <c r="AB72" s="198" t="n">
        <v>121</v>
      </c>
      <c r="AC72" s="198" t="str">
        <f aca="false">IF(AT72=1,AB72,"")</f>
        <v/>
      </c>
      <c r="AD72" s="198" t="str">
        <f aca="false">IF(AND(AC72&lt;&gt;"",TRIM(AF72)&lt;&gt;""),1,"")</f>
        <v/>
      </c>
      <c r="AE72" s="198" t="str">
        <f aca="false">IF(AD72=1,SUMPRODUCT(-(AC$3:AC$303&lt;=AC72),-(AD$3:AD$303=1)),"")</f>
        <v/>
      </c>
      <c r="AF72" s="198" t="str">
        <f aca="false">CONCATENATE(IF(AU72=1,"ST ",""),IF(AV72=1,"LA ",""),IF(AW72=1,"10",""))</f>
        <v>ST LA </v>
      </c>
      <c r="AG72" s="198" t="str">
        <f aca="false">IF(AND(AC72&lt;&gt;"",TRIM(AI72)&lt;&gt;""),2,"")</f>
        <v/>
      </c>
      <c r="AH72" s="198" t="str">
        <f aca="false">IF(AG72=2,SUMPRODUCT(-(AC$3:AC$303&lt;=AC72),-(AG$3:AG$303=2)),"")</f>
        <v/>
      </c>
      <c r="AI72" s="198" t="str">
        <f aca="false">CONCATENATE(IF(AU72=2,"ST ",""),IF(AV72=2,"LA ",""),IF(AW72=2,"10",""))</f>
        <v/>
      </c>
      <c r="AT72" s="198" t="str">
        <f aca="false">IF(AND('Уровни пары'!$E24="+",'Уровни пары'!$AB2&lt;&gt;""),1,"")</f>
        <v/>
      </c>
      <c r="AU72" s="209" t="n">
        <f aca="false">'Уровни пары'!$G24</f>
        <v>1</v>
      </c>
      <c r="AV72" s="209" t="n">
        <f aca="false">'Уровни пары'!$H24</f>
        <v>1</v>
      </c>
      <c r="AW72" s="198" t="n">
        <f aca="false">'Уровни пары'!$I24</f>
        <v>0</v>
      </c>
      <c r="AY72" s="198" t="str">
        <f aca="false">_xlfn.FORMULATEXT(AU72)</f>
        <v>=$'Уровни пары'.$G24</v>
      </c>
      <c r="BA72" s="198" t="s">
        <v>793</v>
      </c>
      <c r="BB72" s="198" t="e">
        <f aca="false">SEARCH("соло",BA72)</f>
        <v>#VALUE!</v>
      </c>
      <c r="BC72" s="198" t="e">
        <f aca="false">IF(BB72&gt;0,"$'Классы соло'.$T2&lt;&gt;''","$'Классы пары'.$T2&lt;&gt;''")</f>
        <v>#VALUE!</v>
      </c>
      <c r="BE72" s="198" t="s">
        <v>515</v>
      </c>
    </row>
    <row r="73" s="198" customFormat="true" ht="12.8" hidden="true" customHeight="false" outlineLevel="0" collapsed="false">
      <c r="Z73" s="198" t="n">
        <v>1</v>
      </c>
      <c r="AA73" s="198" t="s">
        <v>205</v>
      </c>
      <c r="AB73" s="198" t="n">
        <v>122</v>
      </c>
      <c r="AC73" s="198" t="str">
        <f aca="false">IF(AT73=1,AB73,"")</f>
        <v/>
      </c>
      <c r="AD73" s="198" t="str">
        <f aca="false">IF(AND(AC73&lt;&gt;"",TRIM(AF73)&lt;&gt;""),1,"")</f>
        <v/>
      </c>
      <c r="AE73" s="198" t="str">
        <f aca="false">IF(AD73=1,SUMPRODUCT(-(AC$3:AC$303&lt;=AC73),-(AD$3:AD$303=1)),"")</f>
        <v/>
      </c>
      <c r="AF73" s="198" t="str">
        <f aca="false">CONCATENATE(IF(AU73=1,"ST ",""),IF(AV73=1,"LA ",""),IF(AW73=1,"10",""))</f>
        <v>ST LA </v>
      </c>
      <c r="AG73" s="198" t="str">
        <f aca="false">IF(AND(AC73&lt;&gt;"",TRIM(AI73)&lt;&gt;""),2,"")</f>
        <v/>
      </c>
      <c r="AH73" s="198" t="str">
        <f aca="false">IF(AG73=2,SUMPRODUCT(-(AC$3:AC$303&lt;=AC73),-(AG$3:AG$303=2)),"")</f>
        <v/>
      </c>
      <c r="AI73" s="198" t="str">
        <f aca="false">CONCATENATE(IF(AU73=2,"ST ",""),IF(AV73=2,"LA ",""),IF(AW73=2,"10",""))</f>
        <v/>
      </c>
      <c r="AT73" s="198" t="str">
        <f aca="false">IF(AND('Уровни пары'!$K24="+",'Уровни пары'!$AB2&lt;&gt;""),1,"")</f>
        <v/>
      </c>
      <c r="AU73" s="209" t="n">
        <f aca="false">'Уровни пары'!$M24</f>
        <v>1</v>
      </c>
      <c r="AV73" s="209" t="n">
        <f aca="false">'Уровни пары'!$N24</f>
        <v>1</v>
      </c>
      <c r="AW73" s="198" t="n">
        <f aca="false">'Уровни пары'!$O24</f>
        <v>0</v>
      </c>
      <c r="AY73" s="198" t="str">
        <f aca="false">_xlfn.FORMULATEXT(AU73)</f>
        <v>=$'Уровни пары'.$M24</v>
      </c>
      <c r="BA73" s="198" t="s">
        <v>794</v>
      </c>
      <c r="BB73" s="198" t="e">
        <f aca="false">SEARCH("соло",BA73)</f>
        <v>#VALUE!</v>
      </c>
      <c r="BC73" s="198" t="e">
        <f aca="false">IF(BB73&gt;0,"$'Классы соло'.$T2&lt;&gt;''","$'Классы пары'.$T2&lt;&gt;''")</f>
        <v>#VALUE!</v>
      </c>
      <c r="BE73" s="198" t="s">
        <v>515</v>
      </c>
    </row>
    <row r="74" s="198" customFormat="true" ht="12.8" hidden="true" customHeight="false" outlineLevel="0" collapsed="false">
      <c r="Z74" s="198" t="n">
        <v>1</v>
      </c>
      <c r="AA74" s="198" t="s">
        <v>206</v>
      </c>
      <c r="AB74" s="198" t="n">
        <v>123</v>
      </c>
      <c r="AC74" s="198" t="str">
        <f aca="false">IF(AT74=1,AB74,"")</f>
        <v/>
      </c>
      <c r="AD74" s="198" t="str">
        <f aca="false">IF(AND(AC74&lt;&gt;"",TRIM(AF74)&lt;&gt;""),1,"")</f>
        <v/>
      </c>
      <c r="AE74" s="198" t="str">
        <f aca="false">IF(AD74=1,SUMPRODUCT(-(AC$3:AC$303&lt;=AC74),-(AD$3:AD$303=1)),"")</f>
        <v/>
      </c>
      <c r="AF74" s="198" t="str">
        <f aca="false">CONCATENATE(IF(AU74=1,"ST ",""),IF(AV74=1,"LA ",""),IF(AW74=1,"10",""))</f>
        <v>ST LA </v>
      </c>
      <c r="AG74" s="198" t="str">
        <f aca="false">IF(AND(AC74&lt;&gt;"",TRIM(AI74)&lt;&gt;""),2,"")</f>
        <v/>
      </c>
      <c r="AH74" s="198" t="str">
        <f aca="false">IF(AG74=2,SUMPRODUCT(-(AC$3:AC$303&lt;=AC74),-(AG$3:AG$303=2)),"")</f>
        <v/>
      </c>
      <c r="AI74" s="198" t="str">
        <f aca="false">CONCATENATE(IF(AU74=2,"ST ",""),IF(AV74=2,"LA ",""),IF(AW74=2,"10",""))</f>
        <v/>
      </c>
      <c r="AT74" s="198" t="str">
        <f aca="false">IF(AND('Уровни пары'!$Q24="+",'Уровни пары'!$AB2&lt;&gt;""),1,"")</f>
        <v/>
      </c>
      <c r="AU74" s="209" t="n">
        <f aca="false">'Уровни пары'!$S24</f>
        <v>1</v>
      </c>
      <c r="AV74" s="209" t="n">
        <f aca="false">'Уровни пары'!$T24</f>
        <v>1</v>
      </c>
      <c r="AW74" s="198" t="n">
        <f aca="false">'Уровни пары'!$U24</f>
        <v>0</v>
      </c>
      <c r="AY74" s="198" t="str">
        <f aca="false">_xlfn.FORMULATEXT(AU74)</f>
        <v>=$'Уровни пары'.$S24</v>
      </c>
      <c r="BA74" s="198" t="s">
        <v>795</v>
      </c>
      <c r="BB74" s="198" t="e">
        <f aca="false">SEARCH("соло",BA74)</f>
        <v>#VALUE!</v>
      </c>
      <c r="BC74" s="198" t="e">
        <f aca="false">IF(BB74&gt;0,"$'Классы соло'.$T2&lt;&gt;''","$'Классы пары'.$T2&lt;&gt;''")</f>
        <v>#VALUE!</v>
      </c>
      <c r="BE74" s="198" t="s">
        <v>515</v>
      </c>
    </row>
    <row r="75" s="198" customFormat="true" ht="12.8" hidden="true" customHeight="false" outlineLevel="0" collapsed="false">
      <c r="Z75" s="198" t="n">
        <v>1</v>
      </c>
      <c r="AA75" s="198" t="s">
        <v>207</v>
      </c>
      <c r="AB75" s="198" t="n">
        <v>124</v>
      </c>
      <c r="AC75" s="198" t="str">
        <f aca="false">IF(AT75=1,AB75,"")</f>
        <v/>
      </c>
      <c r="AD75" s="198" t="str">
        <f aca="false">IF(AND(AC75&lt;&gt;"",TRIM(AF75)&lt;&gt;""),1,"")</f>
        <v/>
      </c>
      <c r="AE75" s="198" t="str">
        <f aca="false">IF(AD75=1,SUMPRODUCT(-(AC$3:AC$303&lt;=AC75),-(AD$3:AD$303=1)),"")</f>
        <v/>
      </c>
      <c r="AF75" s="198" t="str">
        <f aca="false">CONCATENATE(IF(AU75=1,"ST ",""),IF(AV75=1,"LA ",""),IF(AW75=1,"10",""))</f>
        <v>ST LA </v>
      </c>
      <c r="AG75" s="198" t="str">
        <f aca="false">IF(AND(AC75&lt;&gt;"",TRIM(AI75)&lt;&gt;""),2,"")</f>
        <v/>
      </c>
      <c r="AH75" s="198" t="str">
        <f aca="false">IF(AG75=2,SUMPRODUCT(-(AC$3:AC$303&lt;=AC75),-(AG$3:AG$303=2)),"")</f>
        <v/>
      </c>
      <c r="AI75" s="198" t="str">
        <f aca="false">CONCATENATE(IF(AU75=2,"ST ",""),IF(AV75=2,"LA ",""),IF(AW75=2,"10",""))</f>
        <v/>
      </c>
      <c r="AT75" s="198" t="str">
        <f aca="false">IF(AND('Уровни пары'!$W24="+",'Уровни пары'!$AB2&lt;&gt;""),1,"")</f>
        <v/>
      </c>
      <c r="AU75" s="209" t="n">
        <f aca="false">'Уровни пары'!$Y24</f>
        <v>1</v>
      </c>
      <c r="AV75" s="209" t="n">
        <f aca="false">'Уровни пары'!$Z24</f>
        <v>1</v>
      </c>
      <c r="AW75" s="198" t="n">
        <f aca="false">'Уровни пары'!$AA24</f>
        <v>0</v>
      </c>
      <c r="AY75" s="198" t="str">
        <f aca="false">_xlfn.FORMULATEXT(AU75)</f>
        <v>=$'Уровни пары'.$Y24</v>
      </c>
      <c r="BA75" s="198" t="s">
        <v>796</v>
      </c>
      <c r="BB75" s="198" t="e">
        <f aca="false">SEARCH("соло",BA75)</f>
        <v>#VALUE!</v>
      </c>
      <c r="BC75" s="198" t="e">
        <f aca="false">IF(BB75&gt;0,"$'Классы соло'.$T2&lt;&gt;''","$'Классы пары'.$T2&lt;&gt;''")</f>
        <v>#VALUE!</v>
      </c>
      <c r="BE75" s="198" t="s">
        <v>515</v>
      </c>
    </row>
    <row r="76" s="198" customFormat="true" ht="12.8" hidden="true" customHeight="false" outlineLevel="0" collapsed="false">
      <c r="Z76" s="198" t="n">
        <v>1</v>
      </c>
      <c r="AA76" s="198" t="s">
        <v>208</v>
      </c>
      <c r="AB76" s="198" t="n">
        <v>125</v>
      </c>
      <c r="AC76" s="198" t="str">
        <f aca="false">IF(AT76=1,AB76,"")</f>
        <v/>
      </c>
      <c r="AD76" s="198" t="str">
        <f aca="false">IF(AND(AC76&lt;&gt;"",TRIM(AF76)&lt;&gt;""),1,"")</f>
        <v/>
      </c>
      <c r="AE76" s="198" t="str">
        <f aca="false">IF(AD76=1,SUMPRODUCT(-(AC$3:AC$303&lt;=AC76),-(AD$3:AD$303=1)),"")</f>
        <v/>
      </c>
      <c r="AF76" s="198" t="str">
        <f aca="false">CONCATENATE(IF(AU76=1,"ST ",""),IF(AV76=1,"LA ",""),IF(AW76=1,"10",""))</f>
        <v>ST LA </v>
      </c>
      <c r="AG76" s="198" t="str">
        <f aca="false">IF(AND(AC76&lt;&gt;"",TRIM(AI76)&lt;&gt;""),2,"")</f>
        <v/>
      </c>
      <c r="AH76" s="198" t="str">
        <f aca="false">IF(AG76=2,SUMPRODUCT(-(AC$3:AC$303&lt;=AC76),-(AG$3:AG$303=2)),"")</f>
        <v/>
      </c>
      <c r="AI76" s="198" t="str">
        <f aca="false">CONCATENATE(IF(AU76=2,"ST ",""),IF(AV76=2,"LA ",""),IF(AW76=2,"10",""))</f>
        <v/>
      </c>
      <c r="AT76" s="198" t="str">
        <f aca="false">IF(AND('Уровни пары'!$E25="+",'Уровни пары'!$AB2&lt;&gt;""),1,"")</f>
        <v/>
      </c>
      <c r="AU76" s="209" t="n">
        <f aca="false">'Уровни пары'!$G25</f>
        <v>1</v>
      </c>
      <c r="AV76" s="209" t="n">
        <f aca="false">'Уровни пары'!$H25</f>
        <v>1</v>
      </c>
      <c r="AW76" s="198" t="n">
        <f aca="false">'Уровни пары'!$I25</f>
        <v>0</v>
      </c>
      <c r="AY76" s="198" t="str">
        <f aca="false">_xlfn.FORMULATEXT(AU76)</f>
        <v>=$'Уровни пары'.$G25</v>
      </c>
      <c r="BA76" s="198" t="s">
        <v>797</v>
      </c>
      <c r="BB76" s="198" t="e">
        <f aca="false">SEARCH("соло",BA76)</f>
        <v>#VALUE!</v>
      </c>
      <c r="BC76" s="198" t="e">
        <f aca="false">IF(BB76&gt;0,"$'Классы соло'.$T2&lt;&gt;''","$'Классы пары'.$T2&lt;&gt;''")</f>
        <v>#VALUE!</v>
      </c>
      <c r="BE76" s="198" t="s">
        <v>515</v>
      </c>
    </row>
    <row r="77" s="198" customFormat="true" ht="12.8" hidden="true" customHeight="false" outlineLevel="0" collapsed="false">
      <c r="Z77" s="198" t="n">
        <v>1</v>
      </c>
      <c r="AA77" s="198" t="s">
        <v>209</v>
      </c>
      <c r="AB77" s="198" t="n">
        <v>126</v>
      </c>
      <c r="AC77" s="198" t="str">
        <f aca="false">IF(AT77=1,AB77,"")</f>
        <v/>
      </c>
      <c r="AD77" s="198" t="str">
        <f aca="false">IF(AND(AC77&lt;&gt;"",TRIM(AF77)&lt;&gt;""),1,"")</f>
        <v/>
      </c>
      <c r="AE77" s="198" t="str">
        <f aca="false">IF(AD77=1,SUMPRODUCT(-(AC$3:AC$303&lt;=AC77),-(AD$3:AD$303=1)),"")</f>
        <v/>
      </c>
      <c r="AF77" s="198" t="str">
        <f aca="false">CONCATENATE(IF(AU77=1,"ST ",""),IF(AV77=1,"LA ",""),IF(AW77=1,"10",""))</f>
        <v>ST LA </v>
      </c>
      <c r="AG77" s="198" t="str">
        <f aca="false">IF(AND(AC77&lt;&gt;"",TRIM(AI77)&lt;&gt;""),2,"")</f>
        <v/>
      </c>
      <c r="AH77" s="198" t="str">
        <f aca="false">IF(AG77=2,SUMPRODUCT(-(AC$3:AC$303&lt;=AC77),-(AG$3:AG$303=2)),"")</f>
        <v/>
      </c>
      <c r="AI77" s="198" t="str">
        <f aca="false">CONCATENATE(IF(AU77=2,"ST ",""),IF(AV77=2,"LA ",""),IF(AW77=2,"10",""))</f>
        <v/>
      </c>
      <c r="AT77" s="198" t="str">
        <f aca="false">IF(AND('Уровни пары'!$K25="+",'Уровни пары'!$AB2&lt;&gt;""),1,"")</f>
        <v/>
      </c>
      <c r="AU77" s="209" t="n">
        <f aca="false">'Уровни пары'!$M25</f>
        <v>1</v>
      </c>
      <c r="AV77" s="209" t="n">
        <f aca="false">'Уровни пары'!$N25</f>
        <v>1</v>
      </c>
      <c r="AW77" s="198" t="n">
        <f aca="false">'Уровни пары'!$O25</f>
        <v>0</v>
      </c>
      <c r="AY77" s="198" t="str">
        <f aca="false">_xlfn.FORMULATEXT(AU77)</f>
        <v>=$'Уровни пары'.$M25</v>
      </c>
      <c r="BA77" s="198" t="s">
        <v>798</v>
      </c>
      <c r="BB77" s="198" t="e">
        <f aca="false">SEARCH("соло",BA77)</f>
        <v>#VALUE!</v>
      </c>
      <c r="BC77" s="198" t="e">
        <f aca="false">IF(BB77&gt;0,"$'Классы соло'.$T2&lt;&gt;''","$'Классы пары'.$T2&lt;&gt;''")</f>
        <v>#VALUE!</v>
      </c>
      <c r="BE77" s="198" t="s">
        <v>515</v>
      </c>
    </row>
    <row r="78" s="198" customFormat="true" ht="12.8" hidden="true" customHeight="false" outlineLevel="0" collapsed="false">
      <c r="Z78" s="198" t="n">
        <v>1</v>
      </c>
      <c r="AA78" s="198" t="s">
        <v>210</v>
      </c>
      <c r="AB78" s="198" t="n">
        <v>127</v>
      </c>
      <c r="AC78" s="198" t="str">
        <f aca="false">IF(AT78=1,AB78,"")</f>
        <v/>
      </c>
      <c r="AD78" s="198" t="str">
        <f aca="false">IF(AND(AC78&lt;&gt;"",TRIM(AF78)&lt;&gt;""),1,"")</f>
        <v/>
      </c>
      <c r="AE78" s="198" t="str">
        <f aca="false">IF(AD78=1,SUMPRODUCT(-(AC$3:AC$303&lt;=AC78),-(AD$3:AD$303=1)),"")</f>
        <v/>
      </c>
      <c r="AF78" s="198" t="str">
        <f aca="false">CONCATENATE(IF(AU78=1,"ST ",""),IF(AV78=1,"LA ",""),IF(AW78=1,"10",""))</f>
        <v>ST LA </v>
      </c>
      <c r="AG78" s="198" t="str">
        <f aca="false">IF(AND(AC78&lt;&gt;"",TRIM(AI78)&lt;&gt;""),2,"")</f>
        <v/>
      </c>
      <c r="AH78" s="198" t="str">
        <f aca="false">IF(AG78=2,SUMPRODUCT(-(AC$3:AC$303&lt;=AC78),-(AG$3:AG$303=2)),"")</f>
        <v/>
      </c>
      <c r="AI78" s="198" t="str">
        <f aca="false">CONCATENATE(IF(AU78=2,"ST ",""),IF(AV78=2,"LA ",""),IF(AW78=2,"10",""))</f>
        <v/>
      </c>
      <c r="AT78" s="198" t="str">
        <f aca="false">IF(AND('Уровни пары'!$Q25="+",'Уровни пары'!$AB2&lt;&gt;""),1,"")</f>
        <v/>
      </c>
      <c r="AU78" s="209" t="n">
        <f aca="false">'Уровни пары'!$S25</f>
        <v>1</v>
      </c>
      <c r="AV78" s="209" t="n">
        <f aca="false">'Уровни пары'!$T25</f>
        <v>1</v>
      </c>
      <c r="AW78" s="198" t="n">
        <f aca="false">'Уровни пары'!$U25</f>
        <v>0</v>
      </c>
      <c r="AY78" s="198" t="str">
        <f aca="false">_xlfn.FORMULATEXT(AU78)</f>
        <v>=$'Уровни пары'.$S25</v>
      </c>
      <c r="BA78" s="198" t="s">
        <v>799</v>
      </c>
      <c r="BB78" s="198" t="e">
        <f aca="false">SEARCH("соло",BA78)</f>
        <v>#VALUE!</v>
      </c>
      <c r="BC78" s="198" t="e">
        <f aca="false">IF(BB78&gt;0,"$'Классы соло'.$T2&lt;&gt;''","$'Классы пары'.$T2&lt;&gt;''")</f>
        <v>#VALUE!</v>
      </c>
      <c r="BE78" s="198" t="s">
        <v>515</v>
      </c>
    </row>
    <row r="79" s="198" customFormat="true" ht="12.8" hidden="true" customHeight="false" outlineLevel="0" collapsed="false">
      <c r="Z79" s="198" t="n">
        <v>1</v>
      </c>
      <c r="AA79" s="198" t="s">
        <v>211</v>
      </c>
      <c r="AB79" s="198" t="n">
        <v>128</v>
      </c>
      <c r="AC79" s="198" t="str">
        <f aca="false">IF(AT79=1,AB79,"")</f>
        <v/>
      </c>
      <c r="AD79" s="198" t="str">
        <f aca="false">IF(AND(AC79&lt;&gt;"",TRIM(AF79)&lt;&gt;""),1,"")</f>
        <v/>
      </c>
      <c r="AE79" s="198" t="str">
        <f aca="false">IF(AD79=1,SUMPRODUCT(-(AC$3:AC$303&lt;=AC79),-(AD$3:AD$303=1)),"")</f>
        <v/>
      </c>
      <c r="AF79" s="198" t="str">
        <f aca="false">CONCATENATE(IF(AU79=1,"ST ",""),IF(AV79=1,"LA ",""),IF(AW79=1,"10",""))</f>
        <v>ST LA </v>
      </c>
      <c r="AG79" s="198" t="str">
        <f aca="false">IF(AND(AC79&lt;&gt;"",TRIM(AI79)&lt;&gt;""),2,"")</f>
        <v/>
      </c>
      <c r="AH79" s="198" t="str">
        <f aca="false">IF(AG79=2,SUMPRODUCT(-(AC$3:AC$303&lt;=AC79),-(AG$3:AG$303=2)),"")</f>
        <v/>
      </c>
      <c r="AI79" s="198" t="str">
        <f aca="false">CONCATENATE(IF(AU79=2,"ST ",""),IF(AV79=2,"LA ",""),IF(AW79=2,"10",""))</f>
        <v/>
      </c>
      <c r="AT79" s="198" t="str">
        <f aca="false">IF(AND('Уровни пары'!$W25="+",'Уровни пары'!$AB2&lt;&gt;""),1,"")</f>
        <v/>
      </c>
      <c r="AU79" s="209" t="n">
        <f aca="false">'Уровни пары'!$Y25</f>
        <v>1</v>
      </c>
      <c r="AV79" s="209" t="n">
        <f aca="false">'Уровни пары'!$Z25</f>
        <v>1</v>
      </c>
      <c r="AW79" s="198" t="n">
        <f aca="false">'Уровни пары'!$AA25</f>
        <v>0</v>
      </c>
      <c r="AY79" s="198" t="str">
        <f aca="false">_xlfn.FORMULATEXT(AU79)</f>
        <v>=$'Уровни пары'.$Y25</v>
      </c>
      <c r="BA79" s="198" t="s">
        <v>800</v>
      </c>
      <c r="BB79" s="198" t="e">
        <f aca="false">SEARCH("соло",BA79)</f>
        <v>#VALUE!</v>
      </c>
      <c r="BC79" s="198" t="e">
        <f aca="false">IF(BB79&gt;0,"$'Классы соло'.$T2&lt;&gt;''","$'Классы пары'.$T2&lt;&gt;''")</f>
        <v>#VALUE!</v>
      </c>
      <c r="BE79" s="198" t="s">
        <v>515</v>
      </c>
    </row>
    <row r="80" s="198" customFormat="true" ht="12.8" hidden="true" customHeight="false" outlineLevel="0" collapsed="false">
      <c r="Z80" s="198" t="n">
        <v>1</v>
      </c>
      <c r="AA80" s="198" t="s">
        <v>212</v>
      </c>
      <c r="AB80" s="198" t="n">
        <v>129</v>
      </c>
      <c r="AC80" s="198" t="str">
        <f aca="false">IF(AT80=1,AB80,"")</f>
        <v/>
      </c>
      <c r="AD80" s="198" t="str">
        <f aca="false">IF(AND(AC80&lt;&gt;"",TRIM(AF80)&lt;&gt;""),1,"")</f>
        <v/>
      </c>
      <c r="AE80" s="198" t="str">
        <f aca="false">IF(AD80=1,SUMPRODUCT(-(AC$3:AC$303&lt;=AC80),-(AD$3:AD$303=1)),"")</f>
        <v/>
      </c>
      <c r="AF80" s="198" t="str">
        <f aca="false">CONCATENATE(IF(AU80=1,"ST ",""),IF(AV80=1,"LA ",""),IF(AW80=1,"10",""))</f>
        <v>ST LA </v>
      </c>
      <c r="AG80" s="198" t="str">
        <f aca="false">IF(AND(AC80&lt;&gt;"",TRIM(AI80)&lt;&gt;""),2,"")</f>
        <v/>
      </c>
      <c r="AH80" s="198" t="str">
        <f aca="false">IF(AG80=2,SUMPRODUCT(-(AC$3:AC$303&lt;=AC80),-(AG$3:AG$303=2)),"")</f>
        <v/>
      </c>
      <c r="AI80" s="198" t="str">
        <f aca="false">CONCATENATE(IF(AU80=2,"ST ",""),IF(AV80=2,"LA ",""),IF(AW80=2,"10",""))</f>
        <v/>
      </c>
      <c r="AT80" s="198" t="str">
        <f aca="false">IF(AND('Уровни пары'!$E26="+",'Уровни пары'!$AB2&lt;&gt;""),1,"")</f>
        <v/>
      </c>
      <c r="AU80" s="209" t="n">
        <f aca="false">'Уровни пары'!$G26</f>
        <v>1</v>
      </c>
      <c r="AV80" s="209" t="n">
        <f aca="false">'Уровни пары'!$H26</f>
        <v>1</v>
      </c>
      <c r="AW80" s="198" t="n">
        <f aca="false">'Уровни пары'!$I26</f>
        <v>0</v>
      </c>
      <c r="AY80" s="198" t="str">
        <f aca="false">_xlfn.FORMULATEXT(AU80)</f>
        <v>=$'Уровни пары'.$G26</v>
      </c>
      <c r="BA80" s="198" t="s">
        <v>801</v>
      </c>
      <c r="BB80" s="198" t="e">
        <f aca="false">SEARCH("соло",BA80)</f>
        <v>#VALUE!</v>
      </c>
      <c r="BC80" s="198" t="e">
        <f aca="false">IF(BB80&gt;0,"$'Классы соло'.$T2&lt;&gt;''","$'Классы пары'.$T2&lt;&gt;''")</f>
        <v>#VALUE!</v>
      </c>
      <c r="BE80" s="198" t="s">
        <v>515</v>
      </c>
    </row>
    <row r="81" s="198" customFormat="true" ht="12.8" hidden="true" customHeight="false" outlineLevel="0" collapsed="false">
      <c r="Z81" s="198" t="n">
        <v>1</v>
      </c>
      <c r="AA81" s="198" t="s">
        <v>213</v>
      </c>
      <c r="AB81" s="198" t="n">
        <v>130</v>
      </c>
      <c r="AC81" s="198" t="str">
        <f aca="false">IF(AT81=1,AB81,"")</f>
        <v/>
      </c>
      <c r="AD81" s="198" t="str">
        <f aca="false">IF(AND(AC81&lt;&gt;"",TRIM(AF81)&lt;&gt;""),1,"")</f>
        <v/>
      </c>
      <c r="AE81" s="198" t="str">
        <f aca="false">IF(AD81=1,SUMPRODUCT(-(AC$3:AC$303&lt;=AC81),-(AD$3:AD$303=1)),"")</f>
        <v/>
      </c>
      <c r="AF81" s="198" t="str">
        <f aca="false">CONCATENATE(IF(AU81=1,"ST ",""),IF(AV81=1,"LA ",""),IF(AW81=1,"10",""))</f>
        <v>ST LA </v>
      </c>
      <c r="AG81" s="198" t="str">
        <f aca="false">IF(AND(AC81&lt;&gt;"",TRIM(AI81)&lt;&gt;""),2,"")</f>
        <v/>
      </c>
      <c r="AH81" s="198" t="str">
        <f aca="false">IF(AG81=2,SUMPRODUCT(-(AC$3:AC$303&lt;=AC81),-(AG$3:AG$303=2)),"")</f>
        <v/>
      </c>
      <c r="AI81" s="198" t="str">
        <f aca="false">CONCATENATE(IF(AU81=2,"ST ",""),IF(AV81=2,"LA ",""),IF(AW81=2,"10",""))</f>
        <v/>
      </c>
      <c r="AT81" s="198" t="str">
        <f aca="false">IF(AND('Уровни пары'!$K26="+",'Уровни пары'!$AB2&lt;&gt;""),1,"")</f>
        <v/>
      </c>
      <c r="AU81" s="209" t="n">
        <f aca="false">'Уровни пары'!$M26</f>
        <v>1</v>
      </c>
      <c r="AV81" s="209" t="n">
        <f aca="false">'Уровни пары'!$N26</f>
        <v>1</v>
      </c>
      <c r="AW81" s="198" t="n">
        <f aca="false">'Уровни пары'!$O26</f>
        <v>0</v>
      </c>
      <c r="AY81" s="198" t="str">
        <f aca="false">_xlfn.FORMULATEXT(AU81)</f>
        <v>=$'Уровни пары'.$M26</v>
      </c>
      <c r="BA81" s="198" t="s">
        <v>802</v>
      </c>
      <c r="BB81" s="198" t="e">
        <f aca="false">SEARCH("соло",BA81)</f>
        <v>#VALUE!</v>
      </c>
      <c r="BC81" s="198" t="e">
        <f aca="false">IF(BB81&gt;0,"$'Классы соло'.$T2&lt;&gt;''","$'Классы пары'.$T2&lt;&gt;''")</f>
        <v>#VALUE!</v>
      </c>
      <c r="BE81" s="198" t="s">
        <v>515</v>
      </c>
    </row>
    <row r="82" s="198" customFormat="true" ht="12.8" hidden="true" customHeight="false" outlineLevel="0" collapsed="false">
      <c r="Z82" s="198" t="n">
        <v>1</v>
      </c>
      <c r="AA82" s="198" t="s">
        <v>214</v>
      </c>
      <c r="AB82" s="198" t="n">
        <v>131</v>
      </c>
      <c r="AC82" s="198" t="str">
        <f aca="false">IF(AT82=1,AB82,"")</f>
        <v/>
      </c>
      <c r="AD82" s="198" t="str">
        <f aca="false">IF(AND(AC82&lt;&gt;"",TRIM(AF82)&lt;&gt;""),1,"")</f>
        <v/>
      </c>
      <c r="AE82" s="198" t="str">
        <f aca="false">IF(AD82=1,SUMPRODUCT(-(AC$3:AC$303&lt;=AC82),-(AD$3:AD$303=1)),"")</f>
        <v/>
      </c>
      <c r="AF82" s="198" t="str">
        <f aca="false">CONCATENATE(IF(AU82=1,"ST ",""),IF(AV82=1,"LA ",""),IF(AW82=1,"10",""))</f>
        <v>ST LA </v>
      </c>
      <c r="AG82" s="198" t="str">
        <f aca="false">IF(AND(AC82&lt;&gt;"",TRIM(AI82)&lt;&gt;""),2,"")</f>
        <v/>
      </c>
      <c r="AH82" s="198" t="str">
        <f aca="false">IF(AG82=2,SUMPRODUCT(-(AC$3:AC$303&lt;=AC82),-(AG$3:AG$303=2)),"")</f>
        <v/>
      </c>
      <c r="AI82" s="198" t="str">
        <f aca="false">CONCATENATE(IF(AU82=2,"ST ",""),IF(AV82=2,"LA ",""),IF(AW82=2,"10",""))</f>
        <v/>
      </c>
      <c r="AT82" s="198" t="str">
        <f aca="false">IF(AND('Уровни пары'!$Q26="+",'Уровни пары'!$AB2&lt;&gt;""),1,"")</f>
        <v/>
      </c>
      <c r="AU82" s="209" t="n">
        <f aca="false">'Уровни пары'!$S26</f>
        <v>1</v>
      </c>
      <c r="AV82" s="209" t="n">
        <f aca="false">'Уровни пары'!$T26</f>
        <v>1</v>
      </c>
      <c r="AW82" s="198" t="n">
        <f aca="false">'Уровни пары'!$U26</f>
        <v>0</v>
      </c>
      <c r="AY82" s="198" t="str">
        <f aca="false">_xlfn.FORMULATEXT(AU82)</f>
        <v>=$'Уровни пары'.$S26</v>
      </c>
      <c r="BA82" s="198" t="s">
        <v>803</v>
      </c>
      <c r="BB82" s="198" t="e">
        <f aca="false">SEARCH("соло",BA82)</f>
        <v>#VALUE!</v>
      </c>
      <c r="BC82" s="198" t="e">
        <f aca="false">IF(BB82&gt;0,"$'Классы соло'.$T2&lt;&gt;''","$'Классы пары'.$T2&lt;&gt;''")</f>
        <v>#VALUE!</v>
      </c>
      <c r="BE82" s="198" t="s">
        <v>515</v>
      </c>
    </row>
    <row r="83" s="198" customFormat="true" ht="12.8" hidden="true" customHeight="false" outlineLevel="0" collapsed="false">
      <c r="Z83" s="198" t="n">
        <v>1</v>
      </c>
      <c r="AA83" s="198" t="s">
        <v>215</v>
      </c>
      <c r="AB83" s="198" t="n">
        <v>132</v>
      </c>
      <c r="AC83" s="198" t="str">
        <f aca="false">IF(AT83=1,AB83,"")</f>
        <v/>
      </c>
      <c r="AD83" s="198" t="str">
        <f aca="false">IF(AND(AC83&lt;&gt;"",TRIM(AF83)&lt;&gt;""),1,"")</f>
        <v/>
      </c>
      <c r="AE83" s="198" t="str">
        <f aca="false">IF(AD83=1,SUMPRODUCT(-(AC$3:AC$303&lt;=AC83),-(AD$3:AD$303=1)),"")</f>
        <v/>
      </c>
      <c r="AF83" s="198" t="str">
        <f aca="false">CONCATENATE(IF(AU83=1,"ST ",""),IF(AV83=1,"LA ",""),IF(AW83=1,"10",""))</f>
        <v>ST LA </v>
      </c>
      <c r="AG83" s="198" t="str">
        <f aca="false">IF(AND(AC83&lt;&gt;"",TRIM(AI83)&lt;&gt;""),2,"")</f>
        <v/>
      </c>
      <c r="AH83" s="198" t="str">
        <f aca="false">IF(AG83=2,SUMPRODUCT(-(AC$3:AC$303&lt;=AC83),-(AG$3:AG$303=2)),"")</f>
        <v/>
      </c>
      <c r="AI83" s="198" t="str">
        <f aca="false">CONCATENATE(IF(AU83=2,"ST ",""),IF(AV83=2,"LA ",""),IF(AW83=2,"10",""))</f>
        <v/>
      </c>
      <c r="AT83" s="198" t="str">
        <f aca="false">IF(AND('Уровни пары'!$W26="+",'Уровни пары'!$AB2&lt;&gt;""),1,"")</f>
        <v/>
      </c>
      <c r="AU83" s="209" t="n">
        <f aca="false">'Уровни пары'!$Y26</f>
        <v>1</v>
      </c>
      <c r="AV83" s="209" t="n">
        <f aca="false">'Уровни пары'!$Z26</f>
        <v>1</v>
      </c>
      <c r="AW83" s="198" t="n">
        <f aca="false">'Уровни пары'!$AA26</f>
        <v>0</v>
      </c>
      <c r="AY83" s="198" t="str">
        <f aca="false">_xlfn.FORMULATEXT(AU83)</f>
        <v>=$'Уровни пары'.$Y26</v>
      </c>
      <c r="BA83" s="198" t="s">
        <v>804</v>
      </c>
      <c r="BB83" s="198" t="e">
        <f aca="false">SEARCH("соло",BA83)</f>
        <v>#VALUE!</v>
      </c>
      <c r="BC83" s="198" t="e">
        <f aca="false">IF(BB83&gt;0,"$'Классы соло'.$T2&lt;&gt;''","$'Классы пары'.$T2&lt;&gt;''")</f>
        <v>#VALUE!</v>
      </c>
      <c r="BE83" s="198" t="s">
        <v>515</v>
      </c>
    </row>
    <row r="84" s="198" customFormat="true" ht="12.8" hidden="true" customHeight="false" outlineLevel="0" collapsed="false">
      <c r="Z84" s="198" t="n">
        <v>1</v>
      </c>
      <c r="AA84" s="198" t="s">
        <v>216</v>
      </c>
      <c r="AB84" s="198" t="n">
        <v>133</v>
      </c>
      <c r="AC84" s="198" t="str">
        <f aca="false">IF(AT84=1,AB84,"")</f>
        <v/>
      </c>
      <c r="AD84" s="198" t="str">
        <f aca="false">IF(AND(AC84&lt;&gt;"",TRIM(AF84)&lt;&gt;""),1,"")</f>
        <v/>
      </c>
      <c r="AE84" s="198" t="str">
        <f aca="false">IF(AD84=1,SUMPRODUCT(-(AC$3:AC$303&lt;=AC84),-(AD$3:AD$303=1)),"")</f>
        <v/>
      </c>
      <c r="AF84" s="198" t="str">
        <f aca="false">CONCATENATE(IF(AU84=1,"ST ",""),IF(AV84=1,"LA ",""),IF(AW84=1,"10",""))</f>
        <v>ST LA </v>
      </c>
      <c r="AG84" s="198" t="str">
        <f aca="false">IF(AND(AC84&lt;&gt;"",TRIM(AI84)&lt;&gt;""),2,"")</f>
        <v/>
      </c>
      <c r="AH84" s="198" t="str">
        <f aca="false">IF(AG84=2,SUMPRODUCT(-(AC$3:AC$303&lt;=AC84),-(AG$3:AG$303=2)),"")</f>
        <v/>
      </c>
      <c r="AI84" s="198" t="str">
        <f aca="false">CONCATENATE(IF(AU84=2,"ST ",""),IF(AV84=2,"LA ",""),IF(AW84=2,"10",""))</f>
        <v/>
      </c>
      <c r="AT84" s="198" t="str">
        <f aca="false">IF(AND('Уровни пары'!$E27="+",'Уровни пары'!$AB2&lt;&gt;""),1,"")</f>
        <v/>
      </c>
      <c r="AU84" s="209" t="n">
        <f aca="false">'Уровни пары'!$G27</f>
        <v>1</v>
      </c>
      <c r="AV84" s="209" t="n">
        <f aca="false">'Уровни пары'!$H27</f>
        <v>1</v>
      </c>
      <c r="AW84" s="198" t="n">
        <f aca="false">'Уровни пары'!$I27</f>
        <v>0</v>
      </c>
      <c r="AY84" s="198" t="str">
        <f aca="false">_xlfn.FORMULATEXT(AU84)</f>
        <v>=$'Уровни пары'.$G27</v>
      </c>
      <c r="BA84" s="198" t="s">
        <v>805</v>
      </c>
      <c r="BB84" s="198" t="e">
        <f aca="false">SEARCH("соло",BA84)</f>
        <v>#VALUE!</v>
      </c>
      <c r="BC84" s="198" t="e">
        <f aca="false">IF(BB84&gt;0,"$'Классы соло'.$T2&lt;&gt;''","$'Классы пары'.$T2&lt;&gt;''")</f>
        <v>#VALUE!</v>
      </c>
      <c r="BE84" s="198" t="s">
        <v>515</v>
      </c>
    </row>
    <row r="85" s="198" customFormat="true" ht="12.8" hidden="true" customHeight="false" outlineLevel="0" collapsed="false">
      <c r="Z85" s="198" t="n">
        <v>1</v>
      </c>
      <c r="AA85" s="198" t="s">
        <v>217</v>
      </c>
      <c r="AB85" s="198" t="n">
        <v>134</v>
      </c>
      <c r="AC85" s="198" t="str">
        <f aca="false">IF(AT85=1,AB85,"")</f>
        <v/>
      </c>
      <c r="AD85" s="198" t="str">
        <f aca="false">IF(AND(AC85&lt;&gt;"",TRIM(AF85)&lt;&gt;""),1,"")</f>
        <v/>
      </c>
      <c r="AE85" s="198" t="str">
        <f aca="false">IF(AD85=1,SUMPRODUCT(-(AC$3:AC$303&lt;=AC85),-(AD$3:AD$303=1)),"")</f>
        <v/>
      </c>
      <c r="AF85" s="198" t="str">
        <f aca="false">CONCATENATE(IF(AU85=1,"ST ",""),IF(AV85=1,"LA ",""),IF(AW85=1,"10",""))</f>
        <v>ST LA </v>
      </c>
      <c r="AG85" s="198" t="str">
        <f aca="false">IF(AND(AC85&lt;&gt;"",TRIM(AI85)&lt;&gt;""),2,"")</f>
        <v/>
      </c>
      <c r="AH85" s="198" t="str">
        <f aca="false">IF(AG85=2,SUMPRODUCT(-(AC$3:AC$303&lt;=AC85),-(AG$3:AG$303=2)),"")</f>
        <v/>
      </c>
      <c r="AI85" s="198" t="str">
        <f aca="false">CONCATENATE(IF(AU85=2,"ST ",""),IF(AV85=2,"LA ",""),IF(AW85=2,"10",""))</f>
        <v/>
      </c>
      <c r="AT85" s="198" t="str">
        <f aca="false">IF(AND('Уровни пары'!$K27="+",'Уровни пары'!$AB2&lt;&gt;""),1,"")</f>
        <v/>
      </c>
      <c r="AU85" s="209" t="n">
        <f aca="false">'Уровни пары'!$M27</f>
        <v>1</v>
      </c>
      <c r="AV85" s="209" t="n">
        <f aca="false">'Уровни пары'!$N27</f>
        <v>1</v>
      </c>
      <c r="AW85" s="198" t="n">
        <f aca="false">'Уровни пары'!$O27</f>
        <v>0</v>
      </c>
      <c r="AY85" s="198" t="str">
        <f aca="false">_xlfn.FORMULATEXT(AU85)</f>
        <v>=$'Уровни пары'.$M27</v>
      </c>
      <c r="BA85" s="198" t="s">
        <v>806</v>
      </c>
      <c r="BB85" s="198" t="e">
        <f aca="false">SEARCH("соло",BA85)</f>
        <v>#VALUE!</v>
      </c>
      <c r="BC85" s="198" t="e">
        <f aca="false">IF(BB85&gt;0,"$'Классы соло'.$T2&lt;&gt;''","$'Классы пары'.$T2&lt;&gt;''")</f>
        <v>#VALUE!</v>
      </c>
      <c r="BE85" s="198" t="s">
        <v>515</v>
      </c>
    </row>
    <row r="86" s="198" customFormat="true" ht="12.8" hidden="true" customHeight="false" outlineLevel="0" collapsed="false">
      <c r="Z86" s="198" t="n">
        <v>1</v>
      </c>
      <c r="AA86" s="198" t="s">
        <v>218</v>
      </c>
      <c r="AB86" s="198" t="n">
        <v>135</v>
      </c>
      <c r="AC86" s="198" t="str">
        <f aca="false">IF(AT86=1,AB86,"")</f>
        <v/>
      </c>
      <c r="AD86" s="198" t="str">
        <f aca="false">IF(AND(AC86&lt;&gt;"",TRIM(AF86)&lt;&gt;""),1,"")</f>
        <v/>
      </c>
      <c r="AE86" s="198" t="str">
        <f aca="false">IF(AD86=1,SUMPRODUCT(-(AC$3:AC$303&lt;=AC86),-(AD$3:AD$303=1)),"")</f>
        <v/>
      </c>
      <c r="AF86" s="198" t="str">
        <f aca="false">CONCATENATE(IF(AU86=1,"ST ",""),IF(AV86=1,"LA ",""),IF(AW86=1,"10",""))</f>
        <v>ST LA </v>
      </c>
      <c r="AG86" s="198" t="str">
        <f aca="false">IF(AND(AC86&lt;&gt;"",TRIM(AI86)&lt;&gt;""),2,"")</f>
        <v/>
      </c>
      <c r="AH86" s="198" t="str">
        <f aca="false">IF(AG86=2,SUMPRODUCT(-(AC$3:AC$303&lt;=AC86),-(AG$3:AG$303=2)),"")</f>
        <v/>
      </c>
      <c r="AI86" s="198" t="str">
        <f aca="false">CONCATENATE(IF(AU86=2,"ST ",""),IF(AV86=2,"LA ",""),IF(AW86=2,"10",""))</f>
        <v/>
      </c>
      <c r="AT86" s="198" t="str">
        <f aca="false">IF(AND('Уровни пары'!$Q27="+",'Уровни пары'!$AB2&lt;&gt;""),1,"")</f>
        <v/>
      </c>
      <c r="AU86" s="209" t="n">
        <f aca="false">'Уровни пары'!$S27</f>
        <v>1</v>
      </c>
      <c r="AV86" s="209" t="n">
        <f aca="false">'Уровни пары'!$T27</f>
        <v>1</v>
      </c>
      <c r="AW86" s="198" t="n">
        <f aca="false">'Уровни пары'!$U27</f>
        <v>0</v>
      </c>
      <c r="AY86" s="198" t="str">
        <f aca="false">_xlfn.FORMULATEXT(AU86)</f>
        <v>=$'Уровни пары'.$S27</v>
      </c>
      <c r="BA86" s="198" t="s">
        <v>807</v>
      </c>
      <c r="BB86" s="198" t="e">
        <f aca="false">SEARCH("соло",BA86)</f>
        <v>#VALUE!</v>
      </c>
      <c r="BC86" s="198" t="e">
        <f aca="false">IF(BB86&gt;0,"$'Классы соло'.$T2&lt;&gt;''","$'Классы пары'.$T2&lt;&gt;''")</f>
        <v>#VALUE!</v>
      </c>
      <c r="BE86" s="198" t="s">
        <v>515</v>
      </c>
    </row>
    <row r="87" s="198" customFormat="true" ht="12.8" hidden="true" customHeight="false" outlineLevel="0" collapsed="false">
      <c r="Z87" s="198" t="n">
        <v>1</v>
      </c>
      <c r="AA87" s="198" t="s">
        <v>219</v>
      </c>
      <c r="AB87" s="198" t="n">
        <v>136</v>
      </c>
      <c r="AC87" s="198" t="str">
        <f aca="false">IF(AT87=1,AB87,"")</f>
        <v/>
      </c>
      <c r="AD87" s="198" t="str">
        <f aca="false">IF(AND(AC87&lt;&gt;"",TRIM(AF87)&lt;&gt;""),1,"")</f>
        <v/>
      </c>
      <c r="AE87" s="198" t="str">
        <f aca="false">IF(AD87=1,SUMPRODUCT(-(AC$3:AC$303&lt;=AC87),-(AD$3:AD$303=1)),"")</f>
        <v/>
      </c>
      <c r="AF87" s="198" t="str">
        <f aca="false">CONCATENATE(IF(AU87=1,"ST ",""),IF(AV87=1,"LA ",""),IF(AW87=1,"10",""))</f>
        <v>ST LA </v>
      </c>
      <c r="AG87" s="198" t="str">
        <f aca="false">IF(AND(AC87&lt;&gt;"",TRIM(AI87)&lt;&gt;""),2,"")</f>
        <v/>
      </c>
      <c r="AH87" s="198" t="str">
        <f aca="false">IF(AG87=2,SUMPRODUCT(-(AC$3:AC$303&lt;=AC87),-(AG$3:AG$303=2)),"")</f>
        <v/>
      </c>
      <c r="AI87" s="198" t="str">
        <f aca="false">CONCATENATE(IF(AU87=2,"ST ",""),IF(AV87=2,"LA ",""),IF(AW87=2,"10",""))</f>
        <v/>
      </c>
      <c r="AT87" s="198" t="str">
        <f aca="false">IF(AND('Уровни пары'!$W27="+",'Уровни пары'!$AB2&lt;&gt;""),1,"")</f>
        <v/>
      </c>
      <c r="AU87" s="209" t="n">
        <f aca="false">'Уровни пары'!$Y27</f>
        <v>1</v>
      </c>
      <c r="AV87" s="209" t="n">
        <f aca="false">'Уровни пары'!$Z27</f>
        <v>1</v>
      </c>
      <c r="AW87" s="198" t="n">
        <f aca="false">'Уровни пары'!$AA27</f>
        <v>0</v>
      </c>
      <c r="AY87" s="198" t="str">
        <f aca="false">_xlfn.FORMULATEXT(AU87)</f>
        <v>=$'Уровни пары'.$Y27</v>
      </c>
      <c r="BA87" s="198" t="s">
        <v>808</v>
      </c>
      <c r="BB87" s="198" t="e">
        <f aca="false">SEARCH("соло",BA87)</f>
        <v>#VALUE!</v>
      </c>
      <c r="BC87" s="198" t="e">
        <f aca="false">IF(BB87&gt;0,"$'Классы соло'.$T2&lt;&gt;''","$'Классы пары'.$T2&lt;&gt;''")</f>
        <v>#VALUE!</v>
      </c>
      <c r="BE87" s="198" t="s">
        <v>515</v>
      </c>
    </row>
    <row r="88" s="198" customFormat="true" ht="12.8" hidden="true" customHeight="false" outlineLevel="0" collapsed="false">
      <c r="Z88" s="198" t="n">
        <v>1</v>
      </c>
      <c r="AA88" s="198" t="s">
        <v>220</v>
      </c>
      <c r="AB88" s="198" t="n">
        <v>137</v>
      </c>
      <c r="AC88" s="198" t="str">
        <f aca="false">IF(AT88=1,AB88,"")</f>
        <v/>
      </c>
      <c r="AD88" s="198" t="str">
        <f aca="false">IF(AND(AC88&lt;&gt;"",TRIM(AF88)&lt;&gt;""),1,"")</f>
        <v/>
      </c>
      <c r="AE88" s="198" t="str">
        <f aca="false">IF(AD88=1,SUMPRODUCT(-(AC$3:AC$303&lt;=AC88),-(AD$3:AD$303=1)),"")</f>
        <v/>
      </c>
      <c r="AF88" s="198" t="str">
        <f aca="false">CONCATENATE(IF(AU88=1,"ST ",""),IF(AV88=1,"LA ",""),IF(AW88=1,"10",""))</f>
        <v>ST LA </v>
      </c>
      <c r="AG88" s="198" t="str">
        <f aca="false">IF(AND(AC88&lt;&gt;"",TRIM(AI88)&lt;&gt;""),2,"")</f>
        <v/>
      </c>
      <c r="AH88" s="198" t="str">
        <f aca="false">IF(AG88=2,SUMPRODUCT(-(AC$3:AC$303&lt;=AC88),-(AG$3:AG$303=2)),"")</f>
        <v/>
      </c>
      <c r="AI88" s="198" t="str">
        <f aca="false">CONCATENATE(IF(AU88=2,"ST ",""),IF(AV88=2,"LA ",""),IF(AW88=2,"10",""))</f>
        <v/>
      </c>
      <c r="AT88" s="198" t="str">
        <f aca="false">IF(AND('Уровни пары'!$E28="+",'Уровни пары'!$AB2&lt;&gt;""),1,"")</f>
        <v/>
      </c>
      <c r="AU88" s="209" t="n">
        <f aca="false">'Уровни пары'!$G28</f>
        <v>1</v>
      </c>
      <c r="AV88" s="209" t="n">
        <f aca="false">'Уровни пары'!$H28</f>
        <v>1</v>
      </c>
      <c r="AW88" s="198" t="n">
        <f aca="false">'Уровни пары'!$I28</f>
        <v>0</v>
      </c>
      <c r="AY88" s="198" t="str">
        <f aca="false">_xlfn.FORMULATEXT(AU88)</f>
        <v>=$'Уровни пары'.$G28</v>
      </c>
      <c r="BA88" s="198" t="s">
        <v>809</v>
      </c>
      <c r="BB88" s="198" t="e">
        <f aca="false">SEARCH("соло",BA88)</f>
        <v>#VALUE!</v>
      </c>
      <c r="BC88" s="198" t="e">
        <f aca="false">IF(BB88&gt;0,"$'Классы соло'.$T2&lt;&gt;''","$'Классы пары'.$T2&lt;&gt;''")</f>
        <v>#VALUE!</v>
      </c>
      <c r="BE88" s="198" t="s">
        <v>515</v>
      </c>
    </row>
    <row r="89" s="198" customFormat="true" ht="12.8" hidden="true" customHeight="false" outlineLevel="0" collapsed="false">
      <c r="Z89" s="198" t="n">
        <v>1</v>
      </c>
      <c r="AA89" s="198" t="s">
        <v>221</v>
      </c>
      <c r="AB89" s="198" t="n">
        <v>138</v>
      </c>
      <c r="AC89" s="198" t="str">
        <f aca="false">IF(AT89=1,AB89,"")</f>
        <v/>
      </c>
      <c r="AD89" s="198" t="str">
        <f aca="false">IF(AND(AC89&lt;&gt;"",TRIM(AF89)&lt;&gt;""),1,"")</f>
        <v/>
      </c>
      <c r="AE89" s="198" t="str">
        <f aca="false">IF(AD89=1,SUMPRODUCT(-(AC$3:AC$303&lt;=AC89),-(AD$3:AD$303=1)),"")</f>
        <v/>
      </c>
      <c r="AF89" s="198" t="str">
        <f aca="false">CONCATENATE(IF(AU89=1,"ST ",""),IF(AV89=1,"LA ",""),IF(AW89=1,"10",""))</f>
        <v>ST LA </v>
      </c>
      <c r="AG89" s="198" t="str">
        <f aca="false">IF(AND(AC89&lt;&gt;"",TRIM(AI89)&lt;&gt;""),2,"")</f>
        <v/>
      </c>
      <c r="AH89" s="198" t="str">
        <f aca="false">IF(AG89=2,SUMPRODUCT(-(AC$3:AC$303&lt;=AC89),-(AG$3:AG$303=2)),"")</f>
        <v/>
      </c>
      <c r="AI89" s="198" t="str">
        <f aca="false">CONCATENATE(IF(AU89=2,"ST ",""),IF(AV89=2,"LA ",""),IF(AW89=2,"10",""))</f>
        <v/>
      </c>
      <c r="AT89" s="198" t="str">
        <f aca="false">IF(AND('Уровни пары'!$K28="+",'Уровни пары'!$AB2&lt;&gt;""),1,"")</f>
        <v/>
      </c>
      <c r="AU89" s="209" t="n">
        <f aca="false">'Уровни пары'!$M28</f>
        <v>1</v>
      </c>
      <c r="AV89" s="209" t="n">
        <f aca="false">'Уровни пары'!$N28</f>
        <v>1</v>
      </c>
      <c r="AW89" s="198" t="n">
        <f aca="false">'Уровни пары'!$O28</f>
        <v>0</v>
      </c>
      <c r="AY89" s="198" t="str">
        <f aca="false">_xlfn.FORMULATEXT(AU89)</f>
        <v>=$'Уровни пары'.$M28</v>
      </c>
      <c r="BA89" s="198" t="s">
        <v>810</v>
      </c>
      <c r="BB89" s="198" t="e">
        <f aca="false">SEARCH("соло",BA89)</f>
        <v>#VALUE!</v>
      </c>
      <c r="BC89" s="198" t="e">
        <f aca="false">IF(BB89&gt;0,"$'Классы соло'.$T2&lt;&gt;''","$'Классы пары'.$T2&lt;&gt;''")</f>
        <v>#VALUE!</v>
      </c>
      <c r="BE89" s="198" t="s">
        <v>515</v>
      </c>
    </row>
    <row r="90" s="198" customFormat="true" ht="12.8" hidden="true" customHeight="false" outlineLevel="0" collapsed="false">
      <c r="Z90" s="198" t="n">
        <v>1</v>
      </c>
      <c r="AA90" s="198" t="s">
        <v>222</v>
      </c>
      <c r="AB90" s="198" t="n">
        <v>139</v>
      </c>
      <c r="AC90" s="198" t="str">
        <f aca="false">IF(AT90=1,AB90,"")</f>
        <v/>
      </c>
      <c r="AD90" s="198" t="str">
        <f aca="false">IF(AND(AC90&lt;&gt;"",TRIM(AF90)&lt;&gt;""),1,"")</f>
        <v/>
      </c>
      <c r="AE90" s="198" t="str">
        <f aca="false">IF(AD90=1,SUMPRODUCT(-(AC$3:AC$303&lt;=AC90),-(AD$3:AD$303=1)),"")</f>
        <v/>
      </c>
      <c r="AF90" s="198" t="str">
        <f aca="false">CONCATENATE(IF(AU90=1,"ST ",""),IF(AV90=1,"LA ",""),IF(AW90=1,"10",""))</f>
        <v>ST LA </v>
      </c>
      <c r="AG90" s="198" t="str">
        <f aca="false">IF(AND(AC90&lt;&gt;"",TRIM(AI90)&lt;&gt;""),2,"")</f>
        <v/>
      </c>
      <c r="AH90" s="198" t="str">
        <f aca="false">IF(AG90=2,SUMPRODUCT(-(AC$3:AC$303&lt;=AC90),-(AG$3:AG$303=2)),"")</f>
        <v/>
      </c>
      <c r="AI90" s="198" t="str">
        <f aca="false">CONCATENATE(IF(AU90=2,"ST ",""),IF(AV90=2,"LA ",""),IF(AW90=2,"10",""))</f>
        <v/>
      </c>
      <c r="AT90" s="198" t="str">
        <f aca="false">IF(AND('Уровни пары'!$Q28="+",'Уровни пары'!$AB2&lt;&gt;""),1,"")</f>
        <v/>
      </c>
      <c r="AU90" s="209" t="n">
        <f aca="false">'Уровни пары'!$S28</f>
        <v>1</v>
      </c>
      <c r="AV90" s="209" t="n">
        <f aca="false">'Уровни пары'!$T28</f>
        <v>1</v>
      </c>
      <c r="AW90" s="198" t="n">
        <f aca="false">'Уровни пары'!$U28</f>
        <v>0</v>
      </c>
      <c r="AY90" s="198" t="str">
        <f aca="false">_xlfn.FORMULATEXT(AU90)</f>
        <v>=$'Уровни пары'.$S28</v>
      </c>
      <c r="BA90" s="198" t="s">
        <v>811</v>
      </c>
      <c r="BB90" s="198" t="e">
        <f aca="false">SEARCH("соло",BA90)</f>
        <v>#VALUE!</v>
      </c>
      <c r="BC90" s="198" t="e">
        <f aca="false">IF(BB90&gt;0,"$'Классы соло'.$T2&lt;&gt;''","$'Классы пары'.$T2&lt;&gt;''")</f>
        <v>#VALUE!</v>
      </c>
      <c r="BE90" s="198" t="s">
        <v>515</v>
      </c>
    </row>
    <row r="91" s="198" customFormat="true" ht="12.8" hidden="true" customHeight="false" outlineLevel="0" collapsed="false">
      <c r="Z91" s="198" t="n">
        <v>1</v>
      </c>
      <c r="AA91" s="198" t="s">
        <v>223</v>
      </c>
      <c r="AB91" s="198" t="n">
        <v>140</v>
      </c>
      <c r="AC91" s="198" t="str">
        <f aca="false">IF(AT91=1,AB91,"")</f>
        <v/>
      </c>
      <c r="AD91" s="198" t="str">
        <f aca="false">IF(AND(AC91&lt;&gt;"",TRIM(AF91)&lt;&gt;""),1,"")</f>
        <v/>
      </c>
      <c r="AE91" s="198" t="str">
        <f aca="false">IF(AD91=1,SUMPRODUCT(-(AC$3:AC$303&lt;=AC91),-(AD$3:AD$303=1)),"")</f>
        <v/>
      </c>
      <c r="AF91" s="198" t="str">
        <f aca="false">CONCATENATE(IF(AU91=1,"ST ",""),IF(AV91=1,"LA ",""),IF(AW91=1,"10",""))</f>
        <v>ST LA </v>
      </c>
      <c r="AG91" s="198" t="str">
        <f aca="false">IF(AND(AC91&lt;&gt;"",TRIM(AI91)&lt;&gt;""),2,"")</f>
        <v/>
      </c>
      <c r="AH91" s="198" t="str">
        <f aca="false">IF(AG91=2,SUMPRODUCT(-(AC$3:AC$303&lt;=AC91),-(AG$3:AG$303=2)),"")</f>
        <v/>
      </c>
      <c r="AI91" s="198" t="str">
        <f aca="false">CONCATENATE(IF(AU91=2,"ST ",""),IF(AV91=2,"LA ",""),IF(AW91=2,"10",""))</f>
        <v/>
      </c>
      <c r="AT91" s="198" t="str">
        <f aca="false">IF(AND('Уровни пары'!$W28="+",'Уровни пары'!$AB2&lt;&gt;""),1,"")</f>
        <v/>
      </c>
      <c r="AU91" s="209" t="n">
        <f aca="false">'Уровни пары'!$Y28</f>
        <v>1</v>
      </c>
      <c r="AV91" s="209" t="n">
        <f aca="false">'Уровни пары'!$Z28</f>
        <v>1</v>
      </c>
      <c r="AW91" s="198" t="n">
        <f aca="false">'Уровни пары'!$AA28</f>
        <v>0</v>
      </c>
      <c r="AY91" s="198" t="str">
        <f aca="false">_xlfn.FORMULATEXT(AU91)</f>
        <v>=$'Уровни пары'.$Y28</v>
      </c>
      <c r="BA91" s="198" t="s">
        <v>812</v>
      </c>
      <c r="BB91" s="198" t="e">
        <f aca="false">SEARCH("соло",BA91)</f>
        <v>#VALUE!</v>
      </c>
      <c r="BC91" s="198" t="e">
        <f aca="false">IF(BB91&gt;0,"$'Классы соло'.$T2&lt;&gt;''","$'Классы пары'.$T2&lt;&gt;''")</f>
        <v>#VALUE!</v>
      </c>
      <c r="BE91" s="198" t="s">
        <v>515</v>
      </c>
    </row>
    <row r="92" s="198" customFormat="true" ht="12.8" hidden="true" customHeight="false" outlineLevel="0" collapsed="false">
      <c r="Z92" s="198" t="n">
        <v>1</v>
      </c>
      <c r="AA92" s="198" t="s">
        <v>224</v>
      </c>
      <c r="AB92" s="198" t="n">
        <v>141</v>
      </c>
      <c r="AC92" s="198" t="str">
        <f aca="false">IF(AT92=1,AB92,"")</f>
        <v/>
      </c>
      <c r="AD92" s="198" t="str">
        <f aca="false">IF(AND(AC92&lt;&gt;"",TRIM(AF92)&lt;&gt;""),1,"")</f>
        <v/>
      </c>
      <c r="AE92" s="198" t="str">
        <f aca="false">IF(AD92=1,SUMPRODUCT(-(AC$3:AC$303&lt;=AC92),-(AD$3:AD$303=1)),"")</f>
        <v/>
      </c>
      <c r="AF92" s="198" t="str">
        <f aca="false">CONCATENATE(IF(AU92=1,"ST ",""),IF(AV92=1,"LA ",""),IF(AW92=1,"10",""))</f>
        <v>ST LA </v>
      </c>
      <c r="AG92" s="198" t="str">
        <f aca="false">IF(AND(AC92&lt;&gt;"",TRIM(AI92)&lt;&gt;""),2,"")</f>
        <v/>
      </c>
      <c r="AH92" s="198" t="str">
        <f aca="false">IF(AG92=2,SUMPRODUCT(-(AC$3:AC$303&lt;=AC92),-(AG$3:AG$303=2)),"")</f>
        <v/>
      </c>
      <c r="AI92" s="198" t="str">
        <f aca="false">CONCATENATE(IF(AU92=2,"ST ",""),IF(AV92=2,"LA ",""),IF(AW92=2,"10",""))</f>
        <v/>
      </c>
      <c r="AT92" s="198" t="str">
        <f aca="false">IF(AND('Уровни пары'!$E29="+",'Уровни пары'!$AB2&lt;&gt;""),1,"")</f>
        <v/>
      </c>
      <c r="AU92" s="209" t="n">
        <f aca="false">'Уровни пары'!$G29</f>
        <v>1</v>
      </c>
      <c r="AV92" s="209" t="n">
        <f aca="false">'Уровни пары'!$H29</f>
        <v>1</v>
      </c>
      <c r="AW92" s="198" t="n">
        <f aca="false">'Уровни пары'!$I29</f>
        <v>0</v>
      </c>
      <c r="AY92" s="198" t="str">
        <f aca="false">_xlfn.FORMULATEXT(AU92)</f>
        <v>=$'Уровни пары'.$G29</v>
      </c>
      <c r="BA92" s="198" t="s">
        <v>813</v>
      </c>
      <c r="BB92" s="198" t="e">
        <f aca="false">SEARCH("соло",BA92)</f>
        <v>#VALUE!</v>
      </c>
      <c r="BC92" s="198" t="e">
        <f aca="false">IF(BB92&gt;0,"$'Классы соло'.$T2&lt;&gt;''","$'Классы пары'.$T2&lt;&gt;''")</f>
        <v>#VALUE!</v>
      </c>
      <c r="BE92" s="198" t="s">
        <v>515</v>
      </c>
    </row>
    <row r="93" s="198" customFormat="true" ht="12.8" hidden="true" customHeight="false" outlineLevel="0" collapsed="false">
      <c r="Z93" s="198" t="n">
        <v>1</v>
      </c>
      <c r="AA93" s="198" t="s">
        <v>225</v>
      </c>
      <c r="AB93" s="198" t="n">
        <v>142</v>
      </c>
      <c r="AC93" s="198" t="str">
        <f aca="false">IF(AT93=1,AB93,"")</f>
        <v/>
      </c>
      <c r="AD93" s="198" t="str">
        <f aca="false">IF(AND(AC93&lt;&gt;"",TRIM(AF93)&lt;&gt;""),1,"")</f>
        <v/>
      </c>
      <c r="AE93" s="198" t="str">
        <f aca="false">IF(AD93=1,SUMPRODUCT(-(AC$3:AC$303&lt;=AC93),-(AD$3:AD$303=1)),"")</f>
        <v/>
      </c>
      <c r="AF93" s="198" t="str">
        <f aca="false">CONCATENATE(IF(AU93=1,"ST ",""),IF(AV93=1,"LA ",""),IF(AW93=1,"10",""))</f>
        <v>ST LA </v>
      </c>
      <c r="AG93" s="198" t="str">
        <f aca="false">IF(AND(AC93&lt;&gt;"",TRIM(AI93)&lt;&gt;""),2,"")</f>
        <v/>
      </c>
      <c r="AH93" s="198" t="str">
        <f aca="false">IF(AG93=2,SUMPRODUCT(-(AC$3:AC$303&lt;=AC93),-(AG$3:AG$303=2)),"")</f>
        <v/>
      </c>
      <c r="AI93" s="198" t="str">
        <f aca="false">CONCATENATE(IF(AU93=2,"ST ",""),IF(AV93=2,"LA ",""),IF(AW93=2,"10",""))</f>
        <v/>
      </c>
      <c r="AT93" s="198" t="str">
        <f aca="false">IF(AND('Уровни пары'!$Q29="+",'Уровни пары'!$AB2&lt;&gt;""),1,"")</f>
        <v/>
      </c>
      <c r="AU93" s="209" t="n">
        <f aca="false">'Уровни пары'!$S29</f>
        <v>1</v>
      </c>
      <c r="AV93" s="209" t="n">
        <f aca="false">'Уровни пары'!$T29</f>
        <v>1</v>
      </c>
      <c r="AW93" s="198" t="n">
        <f aca="false">'Уровни пары'!$U29</f>
        <v>0</v>
      </c>
      <c r="AY93" s="198" t="str">
        <f aca="false">_xlfn.FORMULATEXT(AU93)</f>
        <v>=$'Уровни пары'.$S29</v>
      </c>
      <c r="BA93" s="198" t="s">
        <v>814</v>
      </c>
      <c r="BB93" s="198" t="e">
        <f aca="false">SEARCH("соло",BA93)</f>
        <v>#VALUE!</v>
      </c>
      <c r="BC93" s="198" t="e">
        <f aca="false">IF(BB93&gt;0,"$'Классы соло'.$T2&lt;&gt;''","$'Классы пары'.$T2&lt;&gt;''")</f>
        <v>#VALUE!</v>
      </c>
      <c r="BE93" s="198" t="s">
        <v>515</v>
      </c>
    </row>
    <row r="94" s="198" customFormat="true" ht="12.8" hidden="true" customHeight="false" outlineLevel="0" collapsed="false">
      <c r="Z94" s="198" t="n">
        <v>1</v>
      </c>
      <c r="AA94" s="198" t="s">
        <v>373</v>
      </c>
      <c r="AB94" s="198" t="n">
        <v>47</v>
      </c>
      <c r="AC94" s="198" t="str">
        <f aca="false">IF(AT94=1,AB94,"")</f>
        <v/>
      </c>
      <c r="AD94" s="198" t="str">
        <f aca="false">IF(AND(AC94&lt;&gt;"",TRIM(AF94)&lt;&gt;""),1,"")</f>
        <v/>
      </c>
      <c r="AE94" s="198" t="str">
        <f aca="false">IF(AD94=1,SUMPRODUCT(-(AC$3:AC$303&lt;=AC94),-(AD$3:AD$303=1)),"")</f>
        <v/>
      </c>
      <c r="AF94" s="198" t="str">
        <f aca="false">CONCATENATE(IF(AU94=1,"ST ",""),IF(AV94=1,"LA ",""),IF(AW94=1,"10",""))</f>
        <v>ST LA </v>
      </c>
      <c r="AG94" s="198" t="str">
        <f aca="false">IF(AND(AC94&lt;&gt;"",TRIM(AI94)&lt;&gt;""),2,"")</f>
        <v/>
      </c>
      <c r="AH94" s="198" t="str">
        <f aca="false">IF(AG94=2,SUMPRODUCT(-(AC$3:AC$303&lt;=AC94),-(AG$3:AG$303=2)),"")</f>
        <v/>
      </c>
      <c r="AI94" s="198" t="str">
        <f aca="false">CONCATENATE(IF(AU94=2,"ST ",""),IF(AV94=2,"LA ",""),IF(AW94=2,"10",""))</f>
        <v/>
      </c>
      <c r="AT94" s="198" t="str">
        <f aca="false">IF(AND('Уровни соло'!$E34="+",'Уровни соло'!$AB2&lt;&gt;""),1,"")</f>
        <v/>
      </c>
      <c r="AU94" s="209" t="n">
        <f aca="false">'Уровни соло'!$G34</f>
        <v>1</v>
      </c>
      <c r="AV94" s="209" t="n">
        <f aca="false">'Уровни соло'!$H34</f>
        <v>1</v>
      </c>
      <c r="AW94" s="198" t="n">
        <f aca="false">'Уровни соло'!$I34</f>
        <v>0</v>
      </c>
      <c r="AY94" s="198" t="str">
        <f aca="false">_xlfn.FORMULATEXT(AU94)</f>
        <v>=$'Уровни соло'.$G34</v>
      </c>
      <c r="BA94" s="198" t="s">
        <v>815</v>
      </c>
      <c r="BB94" s="198" t="n">
        <f aca="false">SEARCH("соло",BA94)</f>
        <v>10</v>
      </c>
      <c r="BC94" s="198" t="str">
        <f aca="false">IF(BB94&gt;0,"$'Классы соло'.$T2&lt;&gt;''","$'Классы пары'.$T2&lt;&gt;''")</f>
        <v>$'Классы соло'.$T2&lt;&gt;''</v>
      </c>
      <c r="BE94" s="198" t="s">
        <v>511</v>
      </c>
    </row>
    <row r="95" s="198" customFormat="true" ht="12.8" hidden="true" customHeight="false" outlineLevel="0" collapsed="false">
      <c r="Z95" s="198" t="n">
        <v>1</v>
      </c>
      <c r="AA95" s="198" t="s">
        <v>374</v>
      </c>
      <c r="AB95" s="198" t="n">
        <v>48</v>
      </c>
      <c r="AC95" s="198" t="str">
        <f aca="false">IF(AT95=1,AB95,"")</f>
        <v/>
      </c>
      <c r="AD95" s="198" t="str">
        <f aca="false">IF(AND(AC95&lt;&gt;"",TRIM(AF95)&lt;&gt;""),1,"")</f>
        <v/>
      </c>
      <c r="AE95" s="198" t="str">
        <f aca="false">IF(AD95=1,SUMPRODUCT(-(AC$3:AC$303&lt;=AC95),-(AD$3:AD$303=1)),"")</f>
        <v/>
      </c>
      <c r="AF95" s="198" t="str">
        <f aca="false">CONCATENATE(IF(AU95=1,"ST ",""),IF(AV95=1,"LA ",""),IF(AW95=1,"10",""))</f>
        <v>ST LA </v>
      </c>
      <c r="AG95" s="198" t="str">
        <f aca="false">IF(AND(AC95&lt;&gt;"",TRIM(AI95)&lt;&gt;""),2,"")</f>
        <v/>
      </c>
      <c r="AH95" s="198" t="str">
        <f aca="false">IF(AG95=2,SUMPRODUCT(-(AC$3:AC$303&lt;=AC95),-(AG$3:AG$303=2)),"")</f>
        <v/>
      </c>
      <c r="AI95" s="198" t="str">
        <f aca="false">CONCATENATE(IF(AU95=2,"ST ",""),IF(AV95=2,"LA ",""),IF(AW95=2,"10",""))</f>
        <v/>
      </c>
      <c r="AT95" s="198" t="str">
        <f aca="false">IF(AND('Уровни соло'!$K34="+",'Уровни соло'!$AB2&lt;&gt;""),1,"")</f>
        <v/>
      </c>
      <c r="AU95" s="209" t="n">
        <f aca="false">'Уровни соло'!$M34</f>
        <v>1</v>
      </c>
      <c r="AV95" s="209" t="n">
        <f aca="false">'Уровни соло'!$N34</f>
        <v>1</v>
      </c>
      <c r="AW95" s="198" t="n">
        <f aca="false">'Уровни соло'!$O34</f>
        <v>0</v>
      </c>
      <c r="AY95" s="198" t="str">
        <f aca="false">_xlfn.FORMULATEXT(AU95)</f>
        <v>=$'Уровни соло'.$M34</v>
      </c>
      <c r="BA95" s="198" t="s">
        <v>816</v>
      </c>
      <c r="BB95" s="198" t="n">
        <f aca="false">SEARCH("соло",BA95)</f>
        <v>10</v>
      </c>
      <c r="BC95" s="198" t="str">
        <f aca="false">IF(BB95&gt;0,"$'Классы соло'.$T2&lt;&gt;''","$'Классы пары'.$T2&lt;&gt;''")</f>
        <v>$'Классы соло'.$T2&lt;&gt;''</v>
      </c>
      <c r="BE95" s="198" t="s">
        <v>511</v>
      </c>
    </row>
    <row r="96" s="198" customFormat="true" ht="12.8" hidden="true" customHeight="false" outlineLevel="0" collapsed="false">
      <c r="Z96" s="198" t="n">
        <v>1</v>
      </c>
      <c r="AA96" s="198" t="s">
        <v>375</v>
      </c>
      <c r="AB96" s="198" t="n">
        <v>49</v>
      </c>
      <c r="AC96" s="198" t="str">
        <f aca="false">IF(AT96=1,AB96,"")</f>
        <v/>
      </c>
      <c r="AD96" s="198" t="str">
        <f aca="false">IF(AND(AC96&lt;&gt;"",TRIM(AF96)&lt;&gt;""),1,"")</f>
        <v/>
      </c>
      <c r="AE96" s="198" t="str">
        <f aca="false">IF(AD96=1,SUMPRODUCT(-(AC$3:AC$303&lt;=AC96),-(AD$3:AD$303=1)),"")</f>
        <v/>
      </c>
      <c r="AF96" s="198" t="str">
        <f aca="false">CONCATENATE(IF(AU96=1,"ST ",""),IF(AV96=1,"LA ",""),IF(AW96=1,"10",""))</f>
        <v>ST LA </v>
      </c>
      <c r="AG96" s="198" t="str">
        <f aca="false">IF(AND(AC96&lt;&gt;"",TRIM(AI96)&lt;&gt;""),2,"")</f>
        <v/>
      </c>
      <c r="AH96" s="198" t="str">
        <f aca="false">IF(AG96=2,SUMPRODUCT(-(AC$3:AC$303&lt;=AC96),-(AG$3:AG$303=2)),"")</f>
        <v/>
      </c>
      <c r="AI96" s="198" t="str">
        <f aca="false">CONCATENATE(IF(AU96=2,"ST ",""),IF(AV96=2,"LA ",""),IF(AW96=2,"10",""))</f>
        <v/>
      </c>
      <c r="AT96" s="198" t="str">
        <f aca="false">IF(AND('Уровни соло'!$W34="+",'Уровни соло'!$AB2&lt;&gt;""),1,"")</f>
        <v/>
      </c>
      <c r="AU96" s="209" t="n">
        <f aca="false">'Уровни соло'!$Y34</f>
        <v>1</v>
      </c>
      <c r="AV96" s="209" t="n">
        <f aca="false">'Уровни соло'!$Z34</f>
        <v>1</v>
      </c>
      <c r="AW96" s="198" t="n">
        <f aca="false">'Уровни соло'!$AA34</f>
        <v>0</v>
      </c>
      <c r="AY96" s="198" t="str">
        <f aca="false">_xlfn.FORMULATEXT(AU96)</f>
        <v>=$'Уровни соло'.$Y34</v>
      </c>
      <c r="BA96" s="198" t="s">
        <v>817</v>
      </c>
      <c r="BB96" s="198" t="n">
        <f aca="false">SEARCH("соло",BA96)</f>
        <v>10</v>
      </c>
      <c r="BC96" s="198" t="str">
        <f aca="false">IF(BB96&gt;0,"$'Классы соло'.$T2&lt;&gt;''","$'Классы пары'.$T2&lt;&gt;''")</f>
        <v>$'Классы соло'.$T2&lt;&gt;''</v>
      </c>
      <c r="BE96" s="198" t="s">
        <v>511</v>
      </c>
    </row>
    <row r="97" s="198" customFormat="true" ht="12.8" hidden="true" customHeight="false" outlineLevel="0" collapsed="false">
      <c r="Z97" s="198" t="n">
        <v>1</v>
      </c>
      <c r="AA97" s="198" t="s">
        <v>376</v>
      </c>
      <c r="AB97" s="198" t="n">
        <v>50</v>
      </c>
      <c r="AC97" s="198" t="str">
        <f aca="false">IF(AT97=1,AB97,"")</f>
        <v/>
      </c>
      <c r="AD97" s="198" t="str">
        <f aca="false">IF(AND(AC97&lt;&gt;"",TRIM(AF97)&lt;&gt;""),1,"")</f>
        <v/>
      </c>
      <c r="AE97" s="198" t="str">
        <f aca="false">IF(AD97=1,SUMPRODUCT(-(AC$3:AC$303&lt;=AC97),-(AD$3:AD$303=1)),"")</f>
        <v/>
      </c>
      <c r="AF97" s="198" t="str">
        <f aca="false">CONCATENATE(IF(AU97=1,"ST ",""),IF(AV97=1,"LA ",""),IF(AW97=1,"10",""))</f>
        <v>ST LA </v>
      </c>
      <c r="AG97" s="198" t="str">
        <f aca="false">IF(AND(AC97&lt;&gt;"",TRIM(AI97)&lt;&gt;""),2,"")</f>
        <v/>
      </c>
      <c r="AH97" s="198" t="str">
        <f aca="false">IF(AG97=2,SUMPRODUCT(-(AC$3:AC$303&lt;=AC97),-(AG$3:AG$303=2)),"")</f>
        <v/>
      </c>
      <c r="AI97" s="198" t="str">
        <f aca="false">CONCATENATE(IF(AU97=2,"ST ",""),IF(AV97=2,"LA ",""),IF(AW97=2,"10",""))</f>
        <v/>
      </c>
      <c r="AT97" s="198" t="str">
        <f aca="false">IF(AND('Уровни соло'!$E35="+",'Уровни соло'!$AB2&lt;&gt;""),1,"")</f>
        <v/>
      </c>
      <c r="AU97" s="209" t="n">
        <f aca="false">'Уровни соло'!$G35</f>
        <v>1</v>
      </c>
      <c r="AV97" s="209" t="n">
        <f aca="false">'Уровни соло'!$H35</f>
        <v>1</v>
      </c>
      <c r="AW97" s="198" t="n">
        <f aca="false">'Уровни соло'!$I35</f>
        <v>0</v>
      </c>
      <c r="AY97" s="198" t="str">
        <f aca="false">_xlfn.FORMULATEXT(AU97)</f>
        <v>=$'Уровни соло'.$G35</v>
      </c>
      <c r="BA97" s="198" t="s">
        <v>818</v>
      </c>
      <c r="BB97" s="198" t="n">
        <f aca="false">SEARCH("соло",BA97)</f>
        <v>10</v>
      </c>
      <c r="BC97" s="198" t="str">
        <f aca="false">IF(BB97&gt;0,"$'Классы соло'.$T2&lt;&gt;''","$'Классы пары'.$T2&lt;&gt;''")</f>
        <v>$'Классы соло'.$T2&lt;&gt;''</v>
      </c>
      <c r="BE97" s="198" t="s">
        <v>511</v>
      </c>
    </row>
    <row r="98" s="198" customFormat="true" ht="12.8" hidden="true" customHeight="false" outlineLevel="0" collapsed="false">
      <c r="Z98" s="198" t="n">
        <v>1</v>
      </c>
      <c r="AA98" s="198" t="s">
        <v>377</v>
      </c>
      <c r="AB98" s="198" t="n">
        <v>51</v>
      </c>
      <c r="AC98" s="198" t="str">
        <f aca="false">IF(AT98=1,AB98,"")</f>
        <v/>
      </c>
      <c r="AD98" s="198" t="str">
        <f aca="false">IF(AND(AC98&lt;&gt;"",TRIM(AF98)&lt;&gt;""),1,"")</f>
        <v/>
      </c>
      <c r="AE98" s="198" t="str">
        <f aca="false">IF(AD98=1,SUMPRODUCT(-(AC$3:AC$303&lt;=AC98),-(AD$3:AD$303=1)),"")</f>
        <v/>
      </c>
      <c r="AF98" s="198" t="str">
        <f aca="false">CONCATENATE(IF(AU98=1,"ST ",""),IF(AV98=1,"LA ",""),IF(AW98=1,"10",""))</f>
        <v>ST LA </v>
      </c>
      <c r="AG98" s="198" t="str">
        <f aca="false">IF(AND(AC98&lt;&gt;"",TRIM(AI98)&lt;&gt;""),2,"")</f>
        <v/>
      </c>
      <c r="AH98" s="198" t="str">
        <f aca="false">IF(AG98=2,SUMPRODUCT(-(AC$3:AC$303&lt;=AC98),-(AG$3:AG$303=2)),"")</f>
        <v/>
      </c>
      <c r="AI98" s="198" t="str">
        <f aca="false">CONCATENATE(IF(AU98=2,"ST ",""),IF(AV98=2,"LA ",""),IF(AW98=2,"10",""))</f>
        <v/>
      </c>
      <c r="AT98" s="198" t="str">
        <f aca="false">IF(AND('Уровни соло'!$K35="+",'Уровни соло'!$AB2&lt;&gt;""),1,"")</f>
        <v/>
      </c>
      <c r="AU98" s="209" t="n">
        <f aca="false">'Уровни соло'!$M35</f>
        <v>1</v>
      </c>
      <c r="AV98" s="209" t="n">
        <f aca="false">'Уровни соло'!$N35</f>
        <v>1</v>
      </c>
      <c r="AW98" s="198" t="n">
        <f aca="false">'Уровни соло'!$O35</f>
        <v>0</v>
      </c>
      <c r="AY98" s="198" t="str">
        <f aca="false">_xlfn.FORMULATEXT(AU98)</f>
        <v>=$'Уровни соло'.$M35</v>
      </c>
      <c r="BA98" s="198" t="s">
        <v>819</v>
      </c>
      <c r="BB98" s="198" t="n">
        <f aca="false">SEARCH("соло",BA98)</f>
        <v>10</v>
      </c>
      <c r="BC98" s="198" t="str">
        <f aca="false">IF(BB98&gt;0,"$'Классы соло'.$T2&lt;&gt;''","$'Классы пары'.$T2&lt;&gt;''")</f>
        <v>$'Классы соло'.$T2&lt;&gt;''</v>
      </c>
      <c r="BE98" s="198" t="s">
        <v>511</v>
      </c>
    </row>
    <row r="99" s="198" customFormat="true" ht="12.8" hidden="true" customHeight="false" outlineLevel="0" collapsed="false">
      <c r="Z99" s="198" t="n">
        <v>1</v>
      </c>
      <c r="AA99" s="198" t="s">
        <v>378</v>
      </c>
      <c r="AB99" s="198" t="n">
        <v>52</v>
      </c>
      <c r="AC99" s="198" t="str">
        <f aca="false">IF(AT99=1,AB99,"")</f>
        <v/>
      </c>
      <c r="AD99" s="198" t="str">
        <f aca="false">IF(AND(AC99&lt;&gt;"",TRIM(AF99)&lt;&gt;""),1,"")</f>
        <v/>
      </c>
      <c r="AE99" s="198" t="str">
        <f aca="false">IF(AD99=1,SUMPRODUCT(-(AC$3:AC$303&lt;=AC99),-(AD$3:AD$303=1)),"")</f>
        <v/>
      </c>
      <c r="AF99" s="198" t="str">
        <f aca="false">CONCATENATE(IF(AU99=1,"ST ",""),IF(AV99=1,"LA ",""),IF(AW99=1,"10",""))</f>
        <v>ST LA </v>
      </c>
      <c r="AG99" s="198" t="str">
        <f aca="false">IF(AND(AC99&lt;&gt;"",TRIM(AI99)&lt;&gt;""),2,"")</f>
        <v/>
      </c>
      <c r="AH99" s="198" t="str">
        <f aca="false">IF(AG99=2,SUMPRODUCT(-(AC$3:AC$303&lt;=AC99),-(AG$3:AG$303=2)),"")</f>
        <v/>
      </c>
      <c r="AI99" s="198" t="str">
        <f aca="false">CONCATENATE(IF(AU99=2,"ST ",""),IF(AV99=2,"LA ",""),IF(AW99=2,"10",""))</f>
        <v/>
      </c>
      <c r="AT99" s="198" t="str">
        <f aca="false">IF(AND('Уровни соло'!$Q35="+",'Уровни соло'!$AB2&lt;&gt;""),1,"")</f>
        <v/>
      </c>
      <c r="AU99" s="209" t="n">
        <f aca="false">'Уровни соло'!$S35</f>
        <v>1</v>
      </c>
      <c r="AV99" s="209" t="n">
        <f aca="false">'Уровни соло'!$T35</f>
        <v>1</v>
      </c>
      <c r="AW99" s="198" t="n">
        <f aca="false">'Уровни соло'!$U35</f>
        <v>0</v>
      </c>
      <c r="AY99" s="198" t="str">
        <f aca="false">_xlfn.FORMULATEXT(AU99)</f>
        <v>=$'Уровни соло'.$S35</v>
      </c>
      <c r="BA99" s="198" t="s">
        <v>820</v>
      </c>
      <c r="BB99" s="198" t="n">
        <f aca="false">SEARCH("соло",BA99)</f>
        <v>10</v>
      </c>
      <c r="BC99" s="198" t="str">
        <f aca="false">IF(BB99&gt;0,"$'Классы соло'.$T2&lt;&gt;''","$'Классы пары'.$T2&lt;&gt;''")</f>
        <v>$'Классы соло'.$T2&lt;&gt;''</v>
      </c>
      <c r="BE99" s="198" t="s">
        <v>511</v>
      </c>
    </row>
    <row r="100" s="198" customFormat="true" ht="12.8" hidden="true" customHeight="false" outlineLevel="0" collapsed="false">
      <c r="Z100" s="198" t="n">
        <v>1</v>
      </c>
      <c r="AA100" s="198" t="s">
        <v>379</v>
      </c>
      <c r="AB100" s="198" t="n">
        <v>53</v>
      </c>
      <c r="AC100" s="198" t="str">
        <f aca="false">IF(AT100=1,AB100,"")</f>
        <v/>
      </c>
      <c r="AD100" s="198" t="str">
        <f aca="false">IF(AND(AC100&lt;&gt;"",TRIM(AF100)&lt;&gt;""),1,"")</f>
        <v/>
      </c>
      <c r="AE100" s="198" t="str">
        <f aca="false">IF(AD100=1,SUMPRODUCT(-(AC$3:AC$303&lt;=AC100),-(AD$3:AD$303=1)),"")</f>
        <v/>
      </c>
      <c r="AF100" s="198" t="str">
        <f aca="false">CONCATENATE(IF(AU100=1,"ST ",""),IF(AV100=1,"LA ",""),IF(AW100=1,"10",""))</f>
        <v>ST LA </v>
      </c>
      <c r="AG100" s="198" t="str">
        <f aca="false">IF(AND(AC100&lt;&gt;"",TRIM(AI100)&lt;&gt;""),2,"")</f>
        <v/>
      </c>
      <c r="AH100" s="198" t="str">
        <f aca="false">IF(AG100=2,SUMPRODUCT(-(AC$3:AC$303&lt;=AC100),-(AG$3:AG$303=2)),"")</f>
        <v/>
      </c>
      <c r="AI100" s="198" t="str">
        <f aca="false">CONCATENATE(IF(AU100=2,"ST ",""),IF(AV100=2,"LA ",""),IF(AW100=2,"10",""))</f>
        <v/>
      </c>
      <c r="AT100" s="198" t="str">
        <f aca="false">IF(AND('Уровни соло'!$W35="+",'Уровни соло'!$AB2&lt;&gt;""),1,"")</f>
        <v/>
      </c>
      <c r="AU100" s="209" t="n">
        <f aca="false">'Уровни соло'!$Y35</f>
        <v>1</v>
      </c>
      <c r="AV100" s="209" t="n">
        <f aca="false">'Уровни соло'!$Z35</f>
        <v>1</v>
      </c>
      <c r="AW100" s="198" t="n">
        <f aca="false">'Уровни соло'!$AA35</f>
        <v>0</v>
      </c>
      <c r="AY100" s="198" t="str">
        <f aca="false">_xlfn.FORMULATEXT(AU100)</f>
        <v>=$'Уровни соло'.$Y35</v>
      </c>
      <c r="BA100" s="198" t="s">
        <v>821</v>
      </c>
      <c r="BB100" s="198" t="n">
        <f aca="false">SEARCH("соло",BA100)</f>
        <v>10</v>
      </c>
      <c r="BC100" s="198" t="str">
        <f aca="false">IF(BB100&gt;0,"$'Классы соло'.$T2&lt;&gt;''","$'Классы пары'.$T2&lt;&gt;''")</f>
        <v>$'Классы соло'.$T2&lt;&gt;''</v>
      </c>
      <c r="BE100" s="198" t="s">
        <v>511</v>
      </c>
    </row>
    <row r="101" s="198" customFormat="true" ht="12.8" hidden="true" customHeight="false" outlineLevel="0" collapsed="false">
      <c r="Z101" s="198" t="n">
        <v>1</v>
      </c>
      <c r="AA101" s="198" t="s">
        <v>380</v>
      </c>
      <c r="AB101" s="198" t="n">
        <v>54</v>
      </c>
      <c r="AC101" s="198" t="str">
        <f aca="false">IF(AT101=1,AB101,"")</f>
        <v/>
      </c>
      <c r="AD101" s="198" t="str">
        <f aca="false">IF(AND(AC101&lt;&gt;"",TRIM(AF101)&lt;&gt;""),1,"")</f>
        <v/>
      </c>
      <c r="AE101" s="198" t="str">
        <f aca="false">IF(AD101=1,SUMPRODUCT(-(AC$3:AC$303&lt;=AC101),-(AD$3:AD$303=1)),"")</f>
        <v/>
      </c>
      <c r="AF101" s="198" t="str">
        <f aca="false">CONCATENATE(IF(AU101=1,"ST ",""),IF(AV101=1,"LA ",""),IF(AW101=1,"10",""))</f>
        <v>ST LA </v>
      </c>
      <c r="AG101" s="198" t="str">
        <f aca="false">IF(AND(AC101&lt;&gt;"",TRIM(AI101)&lt;&gt;""),2,"")</f>
        <v/>
      </c>
      <c r="AH101" s="198" t="str">
        <f aca="false">IF(AG101=2,SUMPRODUCT(-(AC$3:AC$303&lt;=AC101),-(AG$3:AG$303=2)),"")</f>
        <v/>
      </c>
      <c r="AI101" s="198" t="str">
        <f aca="false">CONCATENATE(IF(AU101=2,"ST ",""),IF(AV101=2,"LA ",""),IF(AW101=2,"10",""))</f>
        <v/>
      </c>
      <c r="AT101" s="198" t="str">
        <f aca="false">IF(AND('Уровни соло'!$E36="+",'Уровни соло'!$AB2&lt;&gt;""),1,"")</f>
        <v/>
      </c>
      <c r="AU101" s="209" t="n">
        <f aca="false">'Уровни соло'!$G36</f>
        <v>1</v>
      </c>
      <c r="AV101" s="209" t="n">
        <f aca="false">'Уровни соло'!$H36</f>
        <v>1</v>
      </c>
      <c r="AW101" s="198" t="n">
        <f aca="false">'Уровни соло'!$I36</f>
        <v>0</v>
      </c>
      <c r="AY101" s="198" t="str">
        <f aca="false">_xlfn.FORMULATEXT(AU101)</f>
        <v>=$'Уровни соло'.$G36</v>
      </c>
      <c r="BA101" s="198" t="s">
        <v>822</v>
      </c>
      <c r="BB101" s="198" t="n">
        <f aca="false">SEARCH("соло",BA101)</f>
        <v>10</v>
      </c>
      <c r="BC101" s="198" t="str">
        <f aca="false">IF(BB101&gt;0,"$'Классы соло'.$T2&lt;&gt;''","$'Классы пары'.$T2&lt;&gt;''")</f>
        <v>$'Классы соло'.$T2&lt;&gt;''</v>
      </c>
      <c r="BE101" s="198" t="s">
        <v>511</v>
      </c>
    </row>
    <row r="102" s="198" customFormat="true" ht="12.8" hidden="true" customHeight="false" outlineLevel="0" collapsed="false">
      <c r="Z102" s="198" t="n">
        <v>1</v>
      </c>
      <c r="AA102" s="198" t="s">
        <v>381</v>
      </c>
      <c r="AB102" s="198" t="n">
        <v>55</v>
      </c>
      <c r="AC102" s="198" t="str">
        <f aca="false">IF(AT102=1,AB102,"")</f>
        <v/>
      </c>
      <c r="AD102" s="198" t="str">
        <f aca="false">IF(AND(AC102&lt;&gt;"",TRIM(AF102)&lt;&gt;""),1,"")</f>
        <v/>
      </c>
      <c r="AE102" s="198" t="str">
        <f aca="false">IF(AD102=1,SUMPRODUCT(-(AC$3:AC$303&lt;=AC102),-(AD$3:AD$303=1)),"")</f>
        <v/>
      </c>
      <c r="AF102" s="198" t="str">
        <f aca="false">CONCATENATE(IF(AU102=1,"ST ",""),IF(AV102=1,"LA ",""),IF(AW102=1,"10",""))</f>
        <v>ST LA </v>
      </c>
      <c r="AG102" s="198" t="str">
        <f aca="false">IF(AND(AC102&lt;&gt;"",TRIM(AI102)&lt;&gt;""),2,"")</f>
        <v/>
      </c>
      <c r="AH102" s="198" t="str">
        <f aca="false">IF(AG102=2,SUMPRODUCT(-(AC$3:AC$303&lt;=AC102),-(AG$3:AG$303=2)),"")</f>
        <v/>
      </c>
      <c r="AI102" s="198" t="str">
        <f aca="false">CONCATENATE(IF(AU102=2,"ST ",""),IF(AV102=2,"LA ",""),IF(AW102=2,"10",""))</f>
        <v/>
      </c>
      <c r="AT102" s="198" t="str">
        <f aca="false">IF(AND('Уровни соло'!$K36="+",'Уровни соло'!$AB2&lt;&gt;""),1,"")</f>
        <v/>
      </c>
      <c r="AU102" s="209" t="n">
        <f aca="false">'Уровни соло'!$M36</f>
        <v>1</v>
      </c>
      <c r="AV102" s="209" t="n">
        <f aca="false">'Уровни соло'!$N36</f>
        <v>1</v>
      </c>
      <c r="AW102" s="198" t="n">
        <f aca="false">'Уровни соло'!$O36</f>
        <v>0</v>
      </c>
      <c r="AY102" s="198" t="str">
        <f aca="false">_xlfn.FORMULATEXT(AU102)</f>
        <v>=$'Уровни соло'.$M36</v>
      </c>
      <c r="BA102" s="198" t="s">
        <v>823</v>
      </c>
      <c r="BB102" s="198" t="n">
        <f aca="false">SEARCH("соло",BA102)</f>
        <v>10</v>
      </c>
      <c r="BC102" s="198" t="str">
        <f aca="false">IF(BB102&gt;0,"$'Классы соло'.$T2&lt;&gt;''","$'Классы пары'.$T2&lt;&gt;''")</f>
        <v>$'Классы соло'.$T2&lt;&gt;''</v>
      </c>
      <c r="BE102" s="198" t="s">
        <v>511</v>
      </c>
    </row>
    <row r="103" s="198" customFormat="true" ht="12.8" hidden="true" customHeight="false" outlineLevel="0" collapsed="false">
      <c r="Z103" s="198" t="n">
        <v>1</v>
      </c>
      <c r="AA103" s="198" t="s">
        <v>382</v>
      </c>
      <c r="AB103" s="198" t="n">
        <v>56</v>
      </c>
      <c r="AC103" s="198" t="str">
        <f aca="false">IF(AT103=1,AB103,"")</f>
        <v/>
      </c>
      <c r="AD103" s="198" t="str">
        <f aca="false">IF(AND(AC103&lt;&gt;"",TRIM(AF103)&lt;&gt;""),1,"")</f>
        <v/>
      </c>
      <c r="AE103" s="198" t="str">
        <f aca="false">IF(AD103=1,SUMPRODUCT(-(AC$3:AC$303&lt;=AC103),-(AD$3:AD$303=1)),"")</f>
        <v/>
      </c>
      <c r="AF103" s="198" t="str">
        <f aca="false">CONCATENATE(IF(AU103=1,"ST ",""),IF(AV103=1,"LA ",""),IF(AW103=1,"10",""))</f>
        <v>ST LA </v>
      </c>
      <c r="AG103" s="198" t="str">
        <f aca="false">IF(AND(AC103&lt;&gt;"",TRIM(AI103)&lt;&gt;""),2,"")</f>
        <v/>
      </c>
      <c r="AH103" s="198" t="str">
        <f aca="false">IF(AG103=2,SUMPRODUCT(-(AC$3:AC$303&lt;=AC103),-(AG$3:AG$303=2)),"")</f>
        <v/>
      </c>
      <c r="AI103" s="198" t="str">
        <f aca="false">CONCATENATE(IF(AU103=2,"ST ",""),IF(AV103=2,"LA ",""),IF(AW103=2,"10",""))</f>
        <v/>
      </c>
      <c r="AT103" s="198" t="str">
        <f aca="false">IF(AND('Уровни соло'!$Q36="+",'Уровни соло'!$AB2&lt;&gt;""),1,"")</f>
        <v/>
      </c>
      <c r="AU103" s="209" t="n">
        <f aca="false">'Уровни соло'!$S36</f>
        <v>1</v>
      </c>
      <c r="AV103" s="209" t="n">
        <f aca="false">'Уровни соло'!$T36</f>
        <v>1</v>
      </c>
      <c r="AW103" s="198" t="n">
        <f aca="false">'Уровни соло'!$U36</f>
        <v>0</v>
      </c>
      <c r="AY103" s="198" t="str">
        <f aca="false">_xlfn.FORMULATEXT(AU103)</f>
        <v>=$'Уровни соло'.$S36</v>
      </c>
      <c r="BA103" s="198" t="s">
        <v>824</v>
      </c>
      <c r="BB103" s="198" t="n">
        <f aca="false">SEARCH("соло",BA103)</f>
        <v>10</v>
      </c>
      <c r="BC103" s="198" t="str">
        <f aca="false">IF(BB103&gt;0,"$'Классы соло'.$T2&lt;&gt;''","$'Классы пары'.$T2&lt;&gt;''")</f>
        <v>$'Классы соло'.$T2&lt;&gt;''</v>
      </c>
      <c r="BE103" s="198" t="s">
        <v>511</v>
      </c>
    </row>
    <row r="104" s="198" customFormat="true" ht="12.8" hidden="true" customHeight="false" outlineLevel="0" collapsed="false">
      <c r="Z104" s="198" t="n">
        <v>1</v>
      </c>
      <c r="AA104" s="198" t="s">
        <v>383</v>
      </c>
      <c r="AB104" s="198" t="n">
        <v>57</v>
      </c>
      <c r="AC104" s="198" t="str">
        <f aca="false">IF(AT104=1,AB104,"")</f>
        <v/>
      </c>
      <c r="AD104" s="198" t="str">
        <f aca="false">IF(AND(AC104&lt;&gt;"",TRIM(AF104)&lt;&gt;""),1,"")</f>
        <v/>
      </c>
      <c r="AE104" s="198" t="str">
        <f aca="false">IF(AD104=1,SUMPRODUCT(-(AC$3:AC$303&lt;=AC104),-(AD$3:AD$303=1)),"")</f>
        <v/>
      </c>
      <c r="AF104" s="198" t="str">
        <f aca="false">CONCATENATE(IF(AU104=1,"ST ",""),IF(AV104=1,"LA ",""),IF(AW104=1,"10",""))</f>
        <v>ST LA </v>
      </c>
      <c r="AG104" s="198" t="str">
        <f aca="false">IF(AND(AC104&lt;&gt;"",TRIM(AI104)&lt;&gt;""),2,"")</f>
        <v/>
      </c>
      <c r="AH104" s="198" t="str">
        <f aca="false">IF(AG104=2,SUMPRODUCT(-(AC$3:AC$303&lt;=AC104),-(AG$3:AG$303=2)),"")</f>
        <v/>
      </c>
      <c r="AI104" s="198" t="str">
        <f aca="false">CONCATENATE(IF(AU104=2,"ST ",""),IF(AV104=2,"LA ",""),IF(AW104=2,"10",""))</f>
        <v/>
      </c>
      <c r="AT104" s="198" t="str">
        <f aca="false">IF(AND('Уровни соло'!$W36="+",'Уровни соло'!$AB2&lt;&gt;""),1,"")</f>
        <v/>
      </c>
      <c r="AU104" s="209" t="n">
        <f aca="false">'Уровни соло'!$Y36</f>
        <v>1</v>
      </c>
      <c r="AV104" s="209" t="n">
        <f aca="false">'Уровни соло'!$Z36</f>
        <v>1</v>
      </c>
      <c r="AW104" s="198" t="n">
        <f aca="false">'Уровни соло'!$AA36</f>
        <v>0</v>
      </c>
      <c r="AY104" s="198" t="str">
        <f aca="false">_xlfn.FORMULATEXT(AU104)</f>
        <v>=$'Уровни соло'.$Y36</v>
      </c>
      <c r="BA104" s="198" t="s">
        <v>825</v>
      </c>
      <c r="BB104" s="198" t="n">
        <f aca="false">SEARCH("соло",BA104)</f>
        <v>10</v>
      </c>
      <c r="BC104" s="198" t="str">
        <f aca="false">IF(BB104&gt;0,"$'Классы соло'.$T2&lt;&gt;''","$'Классы пары'.$T2&lt;&gt;''")</f>
        <v>$'Классы соло'.$T2&lt;&gt;''</v>
      </c>
      <c r="BE104" s="198" t="s">
        <v>511</v>
      </c>
    </row>
    <row r="105" s="198" customFormat="true" ht="12.8" hidden="true" customHeight="false" outlineLevel="0" collapsed="false">
      <c r="Z105" s="198" t="n">
        <v>1</v>
      </c>
      <c r="AA105" s="198" t="s">
        <v>384</v>
      </c>
      <c r="AB105" s="198" t="n">
        <v>58</v>
      </c>
      <c r="AC105" s="198" t="str">
        <f aca="false">IF(AT105=1,AB105,"")</f>
        <v/>
      </c>
      <c r="AD105" s="198" t="str">
        <f aca="false">IF(AND(AC105&lt;&gt;"",TRIM(AF105)&lt;&gt;""),1,"")</f>
        <v/>
      </c>
      <c r="AE105" s="198" t="str">
        <f aca="false">IF(AD105=1,SUMPRODUCT(-(AC$3:AC$303&lt;=AC105),-(AD$3:AD$303=1)),"")</f>
        <v/>
      </c>
      <c r="AF105" s="198" t="str">
        <f aca="false">CONCATENATE(IF(AU105=1,"ST ",""),IF(AV105=1,"LA ",""),IF(AW105=1,"10",""))</f>
        <v>ST LA </v>
      </c>
      <c r="AG105" s="198" t="str">
        <f aca="false">IF(AND(AC105&lt;&gt;"",TRIM(AI105)&lt;&gt;""),2,"")</f>
        <v/>
      </c>
      <c r="AH105" s="198" t="str">
        <f aca="false">IF(AG105=2,SUMPRODUCT(-(AC$3:AC$303&lt;=AC105),-(AG$3:AG$303=2)),"")</f>
        <v/>
      </c>
      <c r="AI105" s="198" t="str">
        <f aca="false">CONCATENATE(IF(AU105=2,"ST ",""),IF(AV105=2,"LA ",""),IF(AW105=2,"10",""))</f>
        <v/>
      </c>
      <c r="AT105" s="198" t="str">
        <f aca="false">IF(AND('Уровни соло'!$E37="+",'Уровни соло'!$AB2&lt;&gt;""),1,"")</f>
        <v/>
      </c>
      <c r="AU105" s="209" t="n">
        <f aca="false">'Уровни соло'!$G37</f>
        <v>1</v>
      </c>
      <c r="AV105" s="209" t="n">
        <f aca="false">'Уровни соло'!$H37</f>
        <v>1</v>
      </c>
      <c r="AW105" s="198" t="n">
        <f aca="false">'Уровни соло'!$I37</f>
        <v>0</v>
      </c>
      <c r="AY105" s="198" t="str">
        <f aca="false">_xlfn.FORMULATEXT(AU105)</f>
        <v>=$'Уровни соло'.$G37</v>
      </c>
      <c r="BA105" s="198" t="s">
        <v>826</v>
      </c>
      <c r="BB105" s="198" t="n">
        <f aca="false">SEARCH("соло",BA105)</f>
        <v>10</v>
      </c>
      <c r="BC105" s="198" t="str">
        <f aca="false">IF(BB105&gt;0,"$'Классы соло'.$T2&lt;&gt;''","$'Классы пары'.$T2&lt;&gt;''")</f>
        <v>$'Классы соло'.$T2&lt;&gt;''</v>
      </c>
      <c r="BE105" s="198" t="s">
        <v>511</v>
      </c>
    </row>
    <row r="106" s="198" customFormat="true" ht="12.8" hidden="true" customHeight="false" outlineLevel="0" collapsed="false">
      <c r="Z106" s="198" t="n">
        <v>1</v>
      </c>
      <c r="AA106" s="198" t="s">
        <v>385</v>
      </c>
      <c r="AB106" s="198" t="n">
        <v>59</v>
      </c>
      <c r="AC106" s="198" t="str">
        <f aca="false">IF(AT106=1,AB106,"")</f>
        <v/>
      </c>
      <c r="AD106" s="198" t="str">
        <f aca="false">IF(AND(AC106&lt;&gt;"",TRIM(AF106)&lt;&gt;""),1,"")</f>
        <v/>
      </c>
      <c r="AE106" s="198" t="str">
        <f aca="false">IF(AD106=1,SUMPRODUCT(-(AC$3:AC$303&lt;=AC106),-(AD$3:AD$303=1)),"")</f>
        <v/>
      </c>
      <c r="AF106" s="198" t="str">
        <f aca="false">CONCATENATE(IF(AU106=1,"ST ",""),IF(AV106=1,"LA ",""),IF(AW106=1,"10",""))</f>
        <v>ST LA </v>
      </c>
      <c r="AG106" s="198" t="str">
        <f aca="false">IF(AND(AC106&lt;&gt;"",TRIM(AI106)&lt;&gt;""),2,"")</f>
        <v/>
      </c>
      <c r="AH106" s="198" t="str">
        <f aca="false">IF(AG106=2,SUMPRODUCT(-(AC$3:AC$303&lt;=AC106),-(AG$3:AG$303=2)),"")</f>
        <v/>
      </c>
      <c r="AI106" s="198" t="str">
        <f aca="false">CONCATENATE(IF(AU106=2,"ST ",""),IF(AV106=2,"LA ",""),IF(AW106=2,"10",""))</f>
        <v/>
      </c>
      <c r="AT106" s="198" t="str">
        <f aca="false">IF(AND('Уровни соло'!$K37="+",'Уровни соло'!$AB2&lt;&gt;""),1,"")</f>
        <v/>
      </c>
      <c r="AU106" s="209" t="n">
        <f aca="false">'Уровни соло'!$M37</f>
        <v>1</v>
      </c>
      <c r="AV106" s="209" t="n">
        <f aca="false">'Уровни соло'!$N37</f>
        <v>1</v>
      </c>
      <c r="AW106" s="198" t="n">
        <f aca="false">'Уровни соло'!$O37</f>
        <v>0</v>
      </c>
      <c r="AY106" s="198" t="str">
        <f aca="false">_xlfn.FORMULATEXT(AU106)</f>
        <v>=$'Уровни соло'.$M37</v>
      </c>
      <c r="BA106" s="198" t="s">
        <v>827</v>
      </c>
      <c r="BB106" s="198" t="n">
        <f aca="false">SEARCH("соло",BA106)</f>
        <v>10</v>
      </c>
      <c r="BC106" s="198" t="str">
        <f aca="false">IF(BB106&gt;0,"$'Классы соло'.$T2&lt;&gt;''","$'Классы пары'.$T2&lt;&gt;''")</f>
        <v>$'Классы соло'.$T2&lt;&gt;''</v>
      </c>
      <c r="BE106" s="198" t="s">
        <v>511</v>
      </c>
    </row>
    <row r="107" s="198" customFormat="true" ht="12.8" hidden="true" customHeight="false" outlineLevel="0" collapsed="false">
      <c r="Z107" s="198" t="n">
        <v>1</v>
      </c>
      <c r="AA107" s="198" t="s">
        <v>386</v>
      </c>
      <c r="AB107" s="198" t="n">
        <v>60</v>
      </c>
      <c r="AC107" s="198" t="str">
        <f aca="false">IF(AT107=1,AB107,"")</f>
        <v/>
      </c>
      <c r="AD107" s="198" t="str">
        <f aca="false">IF(AND(AC107&lt;&gt;"",TRIM(AF107)&lt;&gt;""),1,"")</f>
        <v/>
      </c>
      <c r="AE107" s="198" t="str">
        <f aca="false">IF(AD107=1,SUMPRODUCT(-(AC$3:AC$303&lt;=AC107),-(AD$3:AD$303=1)),"")</f>
        <v/>
      </c>
      <c r="AF107" s="198" t="str">
        <f aca="false">CONCATENATE(IF(AU107=1,"ST ",""),IF(AV107=1,"LA ",""),IF(AW107=1,"10",""))</f>
        <v>ST LA </v>
      </c>
      <c r="AG107" s="198" t="str">
        <f aca="false">IF(AND(AC107&lt;&gt;"",TRIM(AI107)&lt;&gt;""),2,"")</f>
        <v/>
      </c>
      <c r="AH107" s="198" t="str">
        <f aca="false">IF(AG107=2,SUMPRODUCT(-(AC$3:AC$303&lt;=AC107),-(AG$3:AG$303=2)),"")</f>
        <v/>
      </c>
      <c r="AI107" s="198" t="str">
        <f aca="false">CONCATENATE(IF(AU107=2,"ST ",""),IF(AV107=2,"LA ",""),IF(AW107=2,"10",""))</f>
        <v/>
      </c>
      <c r="AT107" s="198" t="str">
        <f aca="false">IF(AND('Уровни соло'!$Q37="+",'Уровни соло'!$AB2&lt;&gt;""),1,"")</f>
        <v/>
      </c>
      <c r="AU107" s="209" t="n">
        <f aca="false">'Уровни соло'!$S37</f>
        <v>1</v>
      </c>
      <c r="AV107" s="209" t="n">
        <f aca="false">'Уровни соло'!$T37</f>
        <v>1</v>
      </c>
      <c r="AW107" s="198" t="n">
        <f aca="false">'Уровни соло'!$U37</f>
        <v>0</v>
      </c>
      <c r="AY107" s="198" t="str">
        <f aca="false">_xlfn.FORMULATEXT(AU107)</f>
        <v>=$'Уровни соло'.$S37</v>
      </c>
      <c r="BA107" s="198" t="s">
        <v>828</v>
      </c>
      <c r="BB107" s="198" t="n">
        <f aca="false">SEARCH("соло",BA107)</f>
        <v>10</v>
      </c>
      <c r="BC107" s="198" t="str">
        <f aca="false">IF(BB107&gt;0,"$'Классы соло'.$T2&lt;&gt;''","$'Классы пары'.$T2&lt;&gt;''")</f>
        <v>$'Классы соло'.$T2&lt;&gt;''</v>
      </c>
      <c r="BE107" s="198" t="s">
        <v>511</v>
      </c>
    </row>
    <row r="108" s="198" customFormat="true" ht="12.8" hidden="true" customHeight="false" outlineLevel="0" collapsed="false">
      <c r="Z108" s="198" t="n">
        <v>1</v>
      </c>
      <c r="AA108" s="198" t="s">
        <v>387</v>
      </c>
      <c r="AB108" s="198" t="n">
        <v>61</v>
      </c>
      <c r="AC108" s="198" t="str">
        <f aca="false">IF(AT108=1,AB108,"")</f>
        <v/>
      </c>
      <c r="AD108" s="198" t="str">
        <f aca="false">IF(AND(AC108&lt;&gt;"",TRIM(AF108)&lt;&gt;""),1,"")</f>
        <v/>
      </c>
      <c r="AE108" s="198" t="str">
        <f aca="false">IF(AD108=1,SUMPRODUCT(-(AC$3:AC$303&lt;=AC108),-(AD$3:AD$303=1)),"")</f>
        <v/>
      </c>
      <c r="AF108" s="198" t="str">
        <f aca="false">CONCATENATE(IF(AU108=1,"ST ",""),IF(AV108=1,"LA ",""),IF(AW108=1,"10",""))</f>
        <v>ST LA </v>
      </c>
      <c r="AG108" s="198" t="str">
        <f aca="false">IF(AND(AC108&lt;&gt;"",TRIM(AI108)&lt;&gt;""),2,"")</f>
        <v/>
      </c>
      <c r="AH108" s="198" t="str">
        <f aca="false">IF(AG108=2,SUMPRODUCT(-(AC$3:AC$303&lt;=AC108),-(AG$3:AG$303=2)),"")</f>
        <v/>
      </c>
      <c r="AI108" s="198" t="str">
        <f aca="false">CONCATENATE(IF(AU108=2,"ST ",""),IF(AV108=2,"LA ",""),IF(AW108=2,"10",""))</f>
        <v/>
      </c>
      <c r="AT108" s="198" t="str">
        <f aca="false">IF(AND('Уровни соло'!$W37="+",'Уровни соло'!$AB2&lt;&gt;""),1,"")</f>
        <v/>
      </c>
      <c r="AU108" s="209" t="n">
        <f aca="false">'Уровни соло'!$Y37</f>
        <v>1</v>
      </c>
      <c r="AV108" s="209" t="n">
        <f aca="false">'Уровни соло'!$Z37</f>
        <v>1</v>
      </c>
      <c r="AW108" s="198" t="n">
        <f aca="false">'Уровни соло'!$AA37</f>
        <v>0</v>
      </c>
      <c r="AY108" s="198" t="str">
        <f aca="false">_xlfn.FORMULATEXT(AU108)</f>
        <v>=$'Уровни соло'.$Y37</v>
      </c>
      <c r="BA108" s="198" t="s">
        <v>829</v>
      </c>
      <c r="BB108" s="198" t="n">
        <f aca="false">SEARCH("соло",BA108)</f>
        <v>10</v>
      </c>
      <c r="BC108" s="198" t="str">
        <f aca="false">IF(BB108&gt;0,"$'Классы соло'.$T2&lt;&gt;''","$'Классы пары'.$T2&lt;&gt;''")</f>
        <v>$'Классы соло'.$T2&lt;&gt;''</v>
      </c>
      <c r="BE108" s="198" t="s">
        <v>511</v>
      </c>
    </row>
    <row r="109" s="198" customFormat="true" ht="12.8" hidden="true" customHeight="false" outlineLevel="0" collapsed="false">
      <c r="Z109" s="198" t="n">
        <v>1</v>
      </c>
      <c r="AA109" s="198" t="s">
        <v>388</v>
      </c>
      <c r="AB109" s="198" t="n">
        <v>62</v>
      </c>
      <c r="AC109" s="198" t="str">
        <f aca="false">IF(AT109=1,AB109,"")</f>
        <v/>
      </c>
      <c r="AD109" s="198" t="str">
        <f aca="false">IF(AND(AC109&lt;&gt;"",TRIM(AF109)&lt;&gt;""),1,"")</f>
        <v/>
      </c>
      <c r="AE109" s="198" t="str">
        <f aca="false">IF(AD109=1,SUMPRODUCT(-(AC$3:AC$303&lt;=AC109),-(AD$3:AD$303=1)),"")</f>
        <v/>
      </c>
      <c r="AF109" s="198" t="str">
        <f aca="false">CONCATENATE(IF(AU109=1,"ST ",""),IF(AV109=1,"LA ",""),IF(AW109=1,"10",""))</f>
        <v>ST LA </v>
      </c>
      <c r="AG109" s="198" t="str">
        <f aca="false">IF(AND(AC109&lt;&gt;"",TRIM(AI109)&lt;&gt;""),2,"")</f>
        <v/>
      </c>
      <c r="AH109" s="198" t="str">
        <f aca="false">IF(AG109=2,SUMPRODUCT(-(AC$3:AC$303&lt;=AC109),-(AG$3:AG$303=2)),"")</f>
        <v/>
      </c>
      <c r="AI109" s="198" t="str">
        <f aca="false">CONCATENATE(IF(AU109=2,"ST ",""),IF(AV109=2,"LA ",""),IF(AW109=2,"10",""))</f>
        <v/>
      </c>
      <c r="AT109" s="198" t="str">
        <f aca="false">IF(AND('Уровни соло'!$E38="+",'Уровни соло'!$AB2&lt;&gt;""),1,"")</f>
        <v/>
      </c>
      <c r="AU109" s="209" t="n">
        <f aca="false">'Уровни соло'!$G38</f>
        <v>1</v>
      </c>
      <c r="AV109" s="209" t="n">
        <f aca="false">'Уровни соло'!$H38</f>
        <v>1</v>
      </c>
      <c r="AW109" s="198" t="n">
        <f aca="false">'Уровни соло'!$I38</f>
        <v>0</v>
      </c>
      <c r="AY109" s="198" t="str">
        <f aca="false">_xlfn.FORMULATEXT(AU109)</f>
        <v>=$'Уровни соло'.$G38</v>
      </c>
      <c r="BA109" s="198" t="s">
        <v>830</v>
      </c>
      <c r="BB109" s="198" t="n">
        <f aca="false">SEARCH("соло",BA109)</f>
        <v>10</v>
      </c>
      <c r="BC109" s="198" t="str">
        <f aca="false">IF(BB109&gt;0,"$'Классы соло'.$T2&lt;&gt;''","$'Классы пары'.$T2&lt;&gt;''")</f>
        <v>$'Классы соло'.$T2&lt;&gt;''</v>
      </c>
      <c r="BE109" s="198" t="s">
        <v>511</v>
      </c>
    </row>
    <row r="110" s="198" customFormat="true" ht="12.8" hidden="true" customHeight="false" outlineLevel="0" collapsed="false">
      <c r="Z110" s="198" t="n">
        <v>1</v>
      </c>
      <c r="AA110" s="198" t="s">
        <v>389</v>
      </c>
      <c r="AB110" s="198" t="n">
        <v>63</v>
      </c>
      <c r="AC110" s="198" t="str">
        <f aca="false">IF(AT110=1,AB110,"")</f>
        <v/>
      </c>
      <c r="AD110" s="198" t="str">
        <f aca="false">IF(AND(AC110&lt;&gt;"",TRIM(AF110)&lt;&gt;""),1,"")</f>
        <v/>
      </c>
      <c r="AE110" s="198" t="str">
        <f aca="false">IF(AD110=1,SUMPRODUCT(-(AC$3:AC$303&lt;=AC110),-(AD$3:AD$303=1)),"")</f>
        <v/>
      </c>
      <c r="AF110" s="198" t="str">
        <f aca="false">CONCATENATE(IF(AU110=1,"ST ",""),IF(AV110=1,"LA ",""),IF(AW110=1,"10",""))</f>
        <v>ST LA </v>
      </c>
      <c r="AG110" s="198" t="str">
        <f aca="false">IF(AND(AC110&lt;&gt;"",TRIM(AI110)&lt;&gt;""),2,"")</f>
        <v/>
      </c>
      <c r="AH110" s="198" t="str">
        <f aca="false">IF(AG110=2,SUMPRODUCT(-(AC$3:AC$303&lt;=AC110),-(AG$3:AG$303=2)),"")</f>
        <v/>
      </c>
      <c r="AI110" s="198" t="str">
        <f aca="false">CONCATENATE(IF(AU110=2,"ST ",""),IF(AV110=2,"LA ",""),IF(AW110=2,"10",""))</f>
        <v/>
      </c>
      <c r="AT110" s="198" t="str">
        <f aca="false">IF(AND('Уровни соло'!$K38="+",'Уровни соло'!$AB2&lt;&gt;""),1,"")</f>
        <v/>
      </c>
      <c r="AU110" s="209" t="n">
        <f aca="false">'Уровни соло'!$M38</f>
        <v>1</v>
      </c>
      <c r="AV110" s="209" t="n">
        <f aca="false">'Уровни соло'!$N38</f>
        <v>1</v>
      </c>
      <c r="AW110" s="198" t="n">
        <f aca="false">'Уровни соло'!$O38</f>
        <v>0</v>
      </c>
      <c r="AY110" s="198" t="str">
        <f aca="false">_xlfn.FORMULATEXT(AU110)</f>
        <v>=$'Уровни соло'.$M38</v>
      </c>
      <c r="BA110" s="198" t="s">
        <v>831</v>
      </c>
      <c r="BB110" s="198" t="n">
        <f aca="false">SEARCH("соло",BA110)</f>
        <v>10</v>
      </c>
      <c r="BC110" s="198" t="str">
        <f aca="false">IF(BB110&gt;0,"$'Классы соло'.$T2&lt;&gt;''","$'Классы пары'.$T2&lt;&gt;''")</f>
        <v>$'Классы соло'.$T2&lt;&gt;''</v>
      </c>
      <c r="BE110" s="198" t="s">
        <v>511</v>
      </c>
    </row>
    <row r="111" s="198" customFormat="true" ht="12.8" hidden="true" customHeight="false" outlineLevel="0" collapsed="false">
      <c r="Z111" s="198" t="n">
        <v>1</v>
      </c>
      <c r="AA111" s="198" t="s">
        <v>390</v>
      </c>
      <c r="AB111" s="198" t="n">
        <v>64</v>
      </c>
      <c r="AC111" s="198" t="str">
        <f aca="false">IF(AT111=1,AB111,"")</f>
        <v/>
      </c>
      <c r="AD111" s="198" t="str">
        <f aca="false">IF(AND(AC111&lt;&gt;"",TRIM(AF111)&lt;&gt;""),1,"")</f>
        <v/>
      </c>
      <c r="AE111" s="198" t="str">
        <f aca="false">IF(AD111=1,SUMPRODUCT(-(AC$3:AC$303&lt;=AC111),-(AD$3:AD$303=1)),"")</f>
        <v/>
      </c>
      <c r="AF111" s="198" t="str">
        <f aca="false">CONCATENATE(IF(AU111=1,"ST ",""),IF(AV111=1,"LA ",""),IF(AW111=1,"10",""))</f>
        <v>ST LA </v>
      </c>
      <c r="AG111" s="198" t="str">
        <f aca="false">IF(AND(AC111&lt;&gt;"",TRIM(AI111)&lt;&gt;""),2,"")</f>
        <v/>
      </c>
      <c r="AH111" s="198" t="str">
        <f aca="false">IF(AG111=2,SUMPRODUCT(-(AC$3:AC$303&lt;=AC111),-(AG$3:AG$303=2)),"")</f>
        <v/>
      </c>
      <c r="AI111" s="198" t="str">
        <f aca="false">CONCATENATE(IF(AU111=2,"ST ",""),IF(AV111=2,"LA ",""),IF(AW111=2,"10",""))</f>
        <v/>
      </c>
      <c r="AT111" s="198" t="str">
        <f aca="false">IF(AND('Уровни соло'!$Q38="+",'Уровни соло'!$AB2&lt;&gt;""),1,"")</f>
        <v/>
      </c>
      <c r="AU111" s="209" t="n">
        <f aca="false">'Уровни соло'!$S38</f>
        <v>1</v>
      </c>
      <c r="AV111" s="209" t="n">
        <f aca="false">'Уровни соло'!$T38</f>
        <v>1</v>
      </c>
      <c r="AW111" s="198" t="n">
        <f aca="false">'Уровни соло'!$U38</f>
        <v>0</v>
      </c>
      <c r="AY111" s="198" t="str">
        <f aca="false">_xlfn.FORMULATEXT(AU111)</f>
        <v>=$'Уровни соло'.$S38</v>
      </c>
      <c r="BA111" s="198" t="s">
        <v>832</v>
      </c>
      <c r="BB111" s="198" t="n">
        <f aca="false">SEARCH("соло",BA111)</f>
        <v>10</v>
      </c>
      <c r="BC111" s="198" t="str">
        <f aca="false">IF(BB111&gt;0,"$'Классы соло'.$T2&lt;&gt;''","$'Классы пары'.$T2&lt;&gt;''")</f>
        <v>$'Классы соло'.$T2&lt;&gt;''</v>
      </c>
      <c r="BE111" s="198" t="s">
        <v>511</v>
      </c>
    </row>
    <row r="112" s="198" customFormat="true" ht="12.8" hidden="true" customHeight="false" outlineLevel="0" collapsed="false">
      <c r="Z112" s="198" t="n">
        <v>1</v>
      </c>
      <c r="AA112" s="198" t="s">
        <v>391</v>
      </c>
      <c r="AB112" s="198" t="n">
        <v>65</v>
      </c>
      <c r="AC112" s="198" t="str">
        <f aca="false">IF(AT112=1,AB112,"")</f>
        <v/>
      </c>
      <c r="AD112" s="198" t="str">
        <f aca="false">IF(AND(AC112&lt;&gt;"",TRIM(AF112)&lt;&gt;""),1,"")</f>
        <v/>
      </c>
      <c r="AE112" s="198" t="str">
        <f aca="false">IF(AD112=1,SUMPRODUCT(-(AC$3:AC$303&lt;=AC112),-(AD$3:AD$303=1)),"")</f>
        <v/>
      </c>
      <c r="AF112" s="198" t="str">
        <f aca="false">CONCATENATE(IF(AU112=1,"ST ",""),IF(AV112=1,"LA ",""),IF(AW112=1,"10",""))</f>
        <v>ST LA </v>
      </c>
      <c r="AG112" s="198" t="str">
        <f aca="false">IF(AND(AC112&lt;&gt;"",TRIM(AI112)&lt;&gt;""),2,"")</f>
        <v/>
      </c>
      <c r="AH112" s="198" t="str">
        <f aca="false">IF(AG112=2,SUMPRODUCT(-(AC$3:AC$303&lt;=AC112),-(AG$3:AG$303=2)),"")</f>
        <v/>
      </c>
      <c r="AI112" s="198" t="str">
        <f aca="false">CONCATENATE(IF(AU112=2,"ST ",""),IF(AV112=2,"LA ",""),IF(AW112=2,"10",""))</f>
        <v/>
      </c>
      <c r="AT112" s="198" t="str">
        <f aca="false">IF(AND('Уровни соло'!$W38="+",'Уровни соло'!$AB2&lt;&gt;""),1,"")</f>
        <v/>
      </c>
      <c r="AU112" s="209" t="n">
        <f aca="false">'Уровни соло'!$Y38</f>
        <v>1</v>
      </c>
      <c r="AV112" s="209" t="n">
        <f aca="false">'Уровни соло'!$Z38</f>
        <v>1</v>
      </c>
      <c r="AW112" s="198" t="n">
        <f aca="false">'Уровни соло'!$AA38</f>
        <v>0</v>
      </c>
      <c r="AY112" s="198" t="str">
        <f aca="false">_xlfn.FORMULATEXT(AU112)</f>
        <v>=$'Уровни соло'.$Y38</v>
      </c>
      <c r="BA112" s="198" t="s">
        <v>833</v>
      </c>
      <c r="BB112" s="198" t="n">
        <f aca="false">SEARCH("соло",BA112)</f>
        <v>10</v>
      </c>
      <c r="BC112" s="198" t="str">
        <f aca="false">IF(BB112&gt;0,"$'Классы соло'.$T2&lt;&gt;''","$'Классы пары'.$T2&lt;&gt;''")</f>
        <v>$'Классы соло'.$T2&lt;&gt;''</v>
      </c>
      <c r="BE112" s="198" t="s">
        <v>511</v>
      </c>
    </row>
    <row r="113" s="198" customFormat="true" ht="12.8" hidden="true" customHeight="false" outlineLevel="0" collapsed="false">
      <c r="Z113" s="198" t="n">
        <v>1</v>
      </c>
      <c r="AA113" s="198" t="s">
        <v>392</v>
      </c>
      <c r="AB113" s="198" t="n">
        <v>66</v>
      </c>
      <c r="AC113" s="198" t="str">
        <f aca="false">IF(AT113=1,AB113,"")</f>
        <v/>
      </c>
      <c r="AD113" s="198" t="str">
        <f aca="false">IF(AND(AC113&lt;&gt;"",TRIM(AF113)&lt;&gt;""),1,"")</f>
        <v/>
      </c>
      <c r="AE113" s="198" t="str">
        <f aca="false">IF(AD113=1,SUMPRODUCT(-(AC$3:AC$303&lt;=AC113),-(AD$3:AD$303=1)),"")</f>
        <v/>
      </c>
      <c r="AF113" s="198" t="str">
        <f aca="false">CONCATENATE(IF(AU113=1,"ST ",""),IF(AV113=1,"LA ",""),IF(AW113=1,"10",""))</f>
        <v>ST LA </v>
      </c>
      <c r="AG113" s="198" t="str">
        <f aca="false">IF(AND(AC113&lt;&gt;"",TRIM(AI113)&lt;&gt;""),2,"")</f>
        <v/>
      </c>
      <c r="AH113" s="198" t="str">
        <f aca="false">IF(AG113=2,SUMPRODUCT(-(AC$3:AC$303&lt;=AC113),-(AG$3:AG$303=2)),"")</f>
        <v/>
      </c>
      <c r="AI113" s="198" t="str">
        <f aca="false">CONCATENATE(IF(AU113=2,"ST ",""),IF(AV113=2,"LA ",""),IF(AW113=2,"10",""))</f>
        <v/>
      </c>
      <c r="AT113" s="198" t="str">
        <f aca="false">IF(AND('Уровни соло'!$E39="+",'Уровни соло'!$AB2&lt;&gt;""),1,"")</f>
        <v/>
      </c>
      <c r="AU113" s="209" t="n">
        <f aca="false">'Уровни соло'!$G39</f>
        <v>1</v>
      </c>
      <c r="AV113" s="209" t="n">
        <f aca="false">'Уровни соло'!$H39</f>
        <v>1</v>
      </c>
      <c r="AW113" s="198" t="n">
        <f aca="false">'Уровни соло'!$I39</f>
        <v>0</v>
      </c>
      <c r="AY113" s="198" t="str">
        <f aca="false">_xlfn.FORMULATEXT(AU113)</f>
        <v>=$'Уровни соло'.$G39</v>
      </c>
      <c r="BA113" s="198" t="s">
        <v>834</v>
      </c>
      <c r="BB113" s="198" t="n">
        <f aca="false">SEARCH("соло",BA113)</f>
        <v>10</v>
      </c>
      <c r="BC113" s="198" t="str">
        <f aca="false">IF(BB113&gt;0,"$'Классы соло'.$T2&lt;&gt;''","$'Классы пары'.$T2&lt;&gt;''")</f>
        <v>$'Классы соло'.$T2&lt;&gt;''</v>
      </c>
      <c r="BE113" s="198" t="s">
        <v>511</v>
      </c>
    </row>
    <row r="114" s="198" customFormat="true" ht="12.8" hidden="true" customHeight="false" outlineLevel="0" collapsed="false">
      <c r="Z114" s="198" t="n">
        <v>1</v>
      </c>
      <c r="AA114" s="198" t="s">
        <v>393</v>
      </c>
      <c r="AB114" s="198" t="n">
        <v>67</v>
      </c>
      <c r="AC114" s="198" t="str">
        <f aca="false">IF(AT114=1,AB114,"")</f>
        <v/>
      </c>
      <c r="AD114" s="198" t="str">
        <f aca="false">IF(AND(AC114&lt;&gt;"",TRIM(AF114)&lt;&gt;""),1,"")</f>
        <v/>
      </c>
      <c r="AE114" s="198" t="str">
        <f aca="false">IF(AD114=1,SUMPRODUCT(-(AC$3:AC$303&lt;=AC114),-(AD$3:AD$303=1)),"")</f>
        <v/>
      </c>
      <c r="AF114" s="198" t="str">
        <f aca="false">CONCATENATE(IF(AU114=1,"ST ",""),IF(AV114=1,"LA ",""),IF(AW114=1,"10",""))</f>
        <v>ST LA </v>
      </c>
      <c r="AG114" s="198" t="str">
        <f aca="false">IF(AND(AC114&lt;&gt;"",TRIM(AI114)&lt;&gt;""),2,"")</f>
        <v/>
      </c>
      <c r="AH114" s="198" t="str">
        <f aca="false">IF(AG114=2,SUMPRODUCT(-(AC$3:AC$303&lt;=AC114),-(AG$3:AG$303=2)),"")</f>
        <v/>
      </c>
      <c r="AI114" s="198" t="str">
        <f aca="false">CONCATENATE(IF(AU114=2,"ST ",""),IF(AV114=2,"LA ",""),IF(AW114=2,"10",""))</f>
        <v/>
      </c>
      <c r="AT114" s="198" t="str">
        <f aca="false">IF(AND('Уровни соло'!$Q39="+",'Уровни соло'!$AB2&lt;&gt;""),1,"")</f>
        <v/>
      </c>
      <c r="AU114" s="209" t="n">
        <f aca="false">'Уровни соло'!$S39</f>
        <v>1</v>
      </c>
      <c r="AV114" s="209" t="n">
        <f aca="false">'Уровни соло'!$T39</f>
        <v>1</v>
      </c>
      <c r="AW114" s="198" t="n">
        <f aca="false">'Уровни соло'!$U39</f>
        <v>0</v>
      </c>
      <c r="AY114" s="198" t="str">
        <f aca="false">_xlfn.FORMULATEXT(AU114)</f>
        <v>=$'Уровни соло'.$S39</v>
      </c>
      <c r="BA114" s="198" t="s">
        <v>835</v>
      </c>
      <c r="BB114" s="198" t="n">
        <f aca="false">SEARCH("соло",BA114)</f>
        <v>10</v>
      </c>
      <c r="BC114" s="198" t="str">
        <f aca="false">IF(BB114&gt;0,"$'Классы соло'.$T2&lt;&gt;''","$'Классы пары'.$T2&lt;&gt;''")</f>
        <v>$'Классы соло'.$T2&lt;&gt;''</v>
      </c>
      <c r="BE114" s="198" t="s">
        <v>511</v>
      </c>
    </row>
    <row r="115" s="198" customFormat="true" ht="12.8" hidden="true" customHeight="false" outlineLevel="0" collapsed="false">
      <c r="Z115" s="198" t="n">
        <v>1</v>
      </c>
      <c r="AA115" s="198" t="s">
        <v>229</v>
      </c>
      <c r="AB115" s="198" t="n">
        <v>143</v>
      </c>
      <c r="AC115" s="198" t="str">
        <f aca="false">IF(AT115=1,AB115,"")</f>
        <v/>
      </c>
      <c r="AD115" s="198" t="str">
        <f aca="false">IF(AND(AC115&lt;&gt;"",TRIM(AF115)&lt;&gt;""),1,"")</f>
        <v/>
      </c>
      <c r="AE115" s="198" t="str">
        <f aca="false">IF(AD115=1,SUMPRODUCT(-(AC$3:AC$303&lt;=AC115),-(AD$3:AD$303=1)),"")</f>
        <v/>
      </c>
      <c r="AF115" s="198" t="str">
        <f aca="false">CONCATENATE(IF(AU115=1,"ST ",""),IF(AV115=1,"LA ",""),IF(AW115=1,"10",""))</f>
        <v>ST LA </v>
      </c>
      <c r="AG115" s="198" t="str">
        <f aca="false">IF(AND(AC115&lt;&gt;"",TRIM(AI115)&lt;&gt;""),2,"")</f>
        <v/>
      </c>
      <c r="AH115" s="198" t="str">
        <f aca="false">IF(AG115=2,SUMPRODUCT(-(AC$3:AC$303&lt;=AC115),-(AG$3:AG$303=2)),"")</f>
        <v/>
      </c>
      <c r="AI115" s="198" t="str">
        <f aca="false">CONCATENATE(IF(AU115=2,"ST ",""),IF(AV115=2,"LA ",""),IF(AW115=2,"10",""))</f>
        <v/>
      </c>
      <c r="AT115" s="198" t="str">
        <f aca="false">IF(AND('Уровни пары'!$E34="+",'Уровни пары'!$AB2&lt;&gt;""),1,"")</f>
        <v/>
      </c>
      <c r="AU115" s="209" t="n">
        <f aca="false">'Уровни пары'!$G34</f>
        <v>1</v>
      </c>
      <c r="AV115" s="209" t="n">
        <f aca="false">'Уровни пары'!$H34</f>
        <v>1</v>
      </c>
      <c r="AW115" s="198" t="n">
        <f aca="false">'Уровни пары'!$I34</f>
        <v>0</v>
      </c>
      <c r="AY115" s="198" t="str">
        <f aca="false">_xlfn.FORMULATEXT(AU115)</f>
        <v>=$'Уровни пары'.$G34</v>
      </c>
      <c r="BA115" s="198" t="s">
        <v>836</v>
      </c>
      <c r="BB115" s="198" t="e">
        <f aca="false">SEARCH("соло",BA115)</f>
        <v>#VALUE!</v>
      </c>
      <c r="BC115" s="198" t="e">
        <f aca="false">IF(BB115&gt;0,"$'Классы соло'.$T2&lt;&gt;''","$'Классы пары'.$T2&lt;&gt;''")</f>
        <v>#VALUE!</v>
      </c>
      <c r="BE115" s="198" t="s">
        <v>515</v>
      </c>
    </row>
    <row r="116" s="198" customFormat="true" ht="12.8" hidden="true" customHeight="false" outlineLevel="0" collapsed="false">
      <c r="Z116" s="198" t="n">
        <v>1</v>
      </c>
      <c r="AA116" s="198" t="s">
        <v>230</v>
      </c>
      <c r="AB116" s="198" t="n">
        <v>144</v>
      </c>
      <c r="AC116" s="198" t="str">
        <f aca="false">IF(AT116=1,AB116,"")</f>
        <v/>
      </c>
      <c r="AD116" s="198" t="str">
        <f aca="false">IF(AND(AC116&lt;&gt;"",TRIM(AF116)&lt;&gt;""),1,"")</f>
        <v/>
      </c>
      <c r="AE116" s="198" t="str">
        <f aca="false">IF(AD116=1,SUMPRODUCT(-(AC$3:AC$303&lt;=AC116),-(AD$3:AD$303=1)),"")</f>
        <v/>
      </c>
      <c r="AF116" s="198" t="str">
        <f aca="false">CONCATENATE(IF(AU116=1,"ST ",""),IF(AV116=1,"LA ",""),IF(AW116=1,"10",""))</f>
        <v>ST LA </v>
      </c>
      <c r="AG116" s="198" t="str">
        <f aca="false">IF(AND(AC116&lt;&gt;"",TRIM(AI116)&lt;&gt;""),2,"")</f>
        <v/>
      </c>
      <c r="AH116" s="198" t="str">
        <f aca="false">IF(AG116=2,SUMPRODUCT(-(AC$3:AC$303&lt;=AC116),-(AG$3:AG$303=2)),"")</f>
        <v/>
      </c>
      <c r="AI116" s="198" t="str">
        <f aca="false">CONCATENATE(IF(AU116=2,"ST ",""),IF(AV116=2,"LA ",""),IF(AW116=2,"10",""))</f>
        <v/>
      </c>
      <c r="AT116" s="198" t="str">
        <f aca="false">IF(AND('Уровни пары'!$K34="+",'Уровни пары'!$AB2&lt;&gt;""),1,"")</f>
        <v/>
      </c>
      <c r="AU116" s="209" t="n">
        <f aca="false">'Уровни пары'!$M34</f>
        <v>1</v>
      </c>
      <c r="AV116" s="209" t="n">
        <f aca="false">'Уровни пары'!$N34</f>
        <v>1</v>
      </c>
      <c r="AW116" s="198" t="n">
        <f aca="false">'Уровни пары'!$O34</f>
        <v>0</v>
      </c>
      <c r="AY116" s="198" t="str">
        <f aca="false">_xlfn.FORMULATEXT(AU116)</f>
        <v>=$'Уровни пары'.$M34</v>
      </c>
      <c r="BA116" s="198" t="s">
        <v>837</v>
      </c>
      <c r="BB116" s="198" t="e">
        <f aca="false">SEARCH("соло",BA116)</f>
        <v>#VALUE!</v>
      </c>
      <c r="BC116" s="198" t="e">
        <f aca="false">IF(BB116&gt;0,"$'Классы соло'.$T2&lt;&gt;''","$'Классы пары'.$T2&lt;&gt;''")</f>
        <v>#VALUE!</v>
      </c>
      <c r="BE116" s="198" t="s">
        <v>515</v>
      </c>
    </row>
    <row r="117" s="198" customFormat="true" ht="12.8" hidden="true" customHeight="false" outlineLevel="0" collapsed="false">
      <c r="Z117" s="198" t="n">
        <v>1</v>
      </c>
      <c r="AA117" s="198" t="s">
        <v>231</v>
      </c>
      <c r="AB117" s="198" t="n">
        <v>145</v>
      </c>
      <c r="AC117" s="198" t="str">
        <f aca="false">IF(AT117=1,AB117,"")</f>
        <v/>
      </c>
      <c r="AD117" s="198" t="str">
        <f aca="false">IF(AND(AC117&lt;&gt;"",TRIM(AF117)&lt;&gt;""),1,"")</f>
        <v/>
      </c>
      <c r="AE117" s="198" t="str">
        <f aca="false">IF(AD117=1,SUMPRODUCT(-(AC$3:AC$303&lt;=AC117),-(AD$3:AD$303=1)),"")</f>
        <v/>
      </c>
      <c r="AF117" s="198" t="str">
        <f aca="false">CONCATENATE(IF(AU117=1,"ST ",""),IF(AV117=1,"LA ",""),IF(AW117=1,"10",""))</f>
        <v>ST LA </v>
      </c>
      <c r="AG117" s="198" t="str">
        <f aca="false">IF(AND(AC117&lt;&gt;"",TRIM(AI117)&lt;&gt;""),2,"")</f>
        <v/>
      </c>
      <c r="AH117" s="198" t="str">
        <f aca="false">IF(AG117=2,SUMPRODUCT(-(AC$3:AC$303&lt;=AC117),-(AG$3:AG$303=2)),"")</f>
        <v/>
      </c>
      <c r="AI117" s="198" t="str">
        <f aca="false">CONCATENATE(IF(AU117=2,"ST ",""),IF(AV117=2,"LA ",""),IF(AW117=2,"10",""))</f>
        <v/>
      </c>
      <c r="AT117" s="198" t="str">
        <f aca="false">IF(AND('Уровни пары'!$W34="+",'Уровни пары'!$AB2&lt;&gt;""),1,"")</f>
        <v/>
      </c>
      <c r="AU117" s="209" t="n">
        <f aca="false">'Уровни пары'!$Y34</f>
        <v>1</v>
      </c>
      <c r="AV117" s="209" t="n">
        <f aca="false">'Уровни пары'!$Z34</f>
        <v>1</v>
      </c>
      <c r="AW117" s="198" t="n">
        <f aca="false">'Уровни пары'!$AA34</f>
        <v>0</v>
      </c>
      <c r="AY117" s="198" t="str">
        <f aca="false">_xlfn.FORMULATEXT(AU117)</f>
        <v>=$'Уровни пары'.$Y34</v>
      </c>
      <c r="BA117" s="198" t="s">
        <v>838</v>
      </c>
      <c r="BB117" s="198" t="e">
        <f aca="false">SEARCH("соло",BA117)</f>
        <v>#VALUE!</v>
      </c>
      <c r="BC117" s="198" t="e">
        <f aca="false">IF(BB117&gt;0,"$'Классы соло'.$T2&lt;&gt;''","$'Классы пары'.$T2&lt;&gt;''")</f>
        <v>#VALUE!</v>
      </c>
      <c r="BE117" s="198" t="s">
        <v>515</v>
      </c>
    </row>
    <row r="118" s="198" customFormat="true" ht="12.8" hidden="true" customHeight="false" outlineLevel="0" collapsed="false">
      <c r="Z118" s="198" t="n">
        <v>1</v>
      </c>
      <c r="AA118" s="198" t="s">
        <v>232</v>
      </c>
      <c r="AB118" s="198" t="n">
        <v>146</v>
      </c>
      <c r="AC118" s="198" t="str">
        <f aca="false">IF(AT118=1,AB118,"")</f>
        <v/>
      </c>
      <c r="AD118" s="198" t="str">
        <f aca="false">IF(AND(AC118&lt;&gt;"",TRIM(AF118)&lt;&gt;""),1,"")</f>
        <v/>
      </c>
      <c r="AE118" s="198" t="str">
        <f aca="false">IF(AD118=1,SUMPRODUCT(-(AC$3:AC$303&lt;=AC118),-(AD$3:AD$303=1)),"")</f>
        <v/>
      </c>
      <c r="AF118" s="198" t="str">
        <f aca="false">CONCATENATE(IF(AU118=1,"ST ",""),IF(AV118=1,"LA ",""),IF(AW118=1,"10",""))</f>
        <v>ST LA </v>
      </c>
      <c r="AG118" s="198" t="str">
        <f aca="false">IF(AND(AC118&lt;&gt;"",TRIM(AI118)&lt;&gt;""),2,"")</f>
        <v/>
      </c>
      <c r="AH118" s="198" t="str">
        <f aca="false">IF(AG118=2,SUMPRODUCT(-(AC$3:AC$303&lt;=AC118),-(AG$3:AG$303=2)),"")</f>
        <v/>
      </c>
      <c r="AI118" s="198" t="str">
        <f aca="false">CONCATENATE(IF(AU118=2,"ST ",""),IF(AV118=2,"LA ",""),IF(AW118=2,"10",""))</f>
        <v/>
      </c>
      <c r="AT118" s="198" t="str">
        <f aca="false">IF(AND('Уровни пары'!$E35="+",'Уровни пары'!$AB2&lt;&gt;""),1,"")</f>
        <v/>
      </c>
      <c r="AU118" s="209" t="n">
        <f aca="false">'Уровни пары'!$G35</f>
        <v>1</v>
      </c>
      <c r="AV118" s="209" t="n">
        <f aca="false">'Уровни пары'!$H35</f>
        <v>1</v>
      </c>
      <c r="AW118" s="198" t="n">
        <f aca="false">'Уровни пары'!$I35</f>
        <v>0</v>
      </c>
      <c r="AY118" s="198" t="str">
        <f aca="false">_xlfn.FORMULATEXT(AU118)</f>
        <v>=$'Уровни пары'.$G35</v>
      </c>
      <c r="BA118" s="198" t="s">
        <v>839</v>
      </c>
      <c r="BB118" s="198" t="e">
        <f aca="false">SEARCH("соло",BA118)</f>
        <v>#VALUE!</v>
      </c>
      <c r="BC118" s="198" t="e">
        <f aca="false">IF(BB118&gt;0,"$'Классы соло'.$T2&lt;&gt;''","$'Классы пары'.$T2&lt;&gt;''")</f>
        <v>#VALUE!</v>
      </c>
      <c r="BE118" s="198" t="s">
        <v>515</v>
      </c>
    </row>
    <row r="119" s="198" customFormat="true" ht="12.8" hidden="true" customHeight="false" outlineLevel="0" collapsed="false">
      <c r="Z119" s="198" t="n">
        <v>1</v>
      </c>
      <c r="AA119" s="198" t="s">
        <v>233</v>
      </c>
      <c r="AB119" s="198" t="n">
        <v>147</v>
      </c>
      <c r="AC119" s="198" t="str">
        <f aca="false">IF(AT119=1,AB119,"")</f>
        <v/>
      </c>
      <c r="AD119" s="198" t="str">
        <f aca="false">IF(AND(AC119&lt;&gt;"",TRIM(AF119)&lt;&gt;""),1,"")</f>
        <v/>
      </c>
      <c r="AE119" s="198" t="str">
        <f aca="false">IF(AD119=1,SUMPRODUCT(-(AC$3:AC$303&lt;=AC119),-(AD$3:AD$303=1)),"")</f>
        <v/>
      </c>
      <c r="AF119" s="198" t="str">
        <f aca="false">CONCATENATE(IF(AU119=1,"ST ",""),IF(AV119=1,"LA ",""),IF(AW119=1,"10",""))</f>
        <v>ST LA </v>
      </c>
      <c r="AG119" s="198" t="str">
        <f aca="false">IF(AND(AC119&lt;&gt;"",TRIM(AI119)&lt;&gt;""),2,"")</f>
        <v/>
      </c>
      <c r="AH119" s="198" t="str">
        <f aca="false">IF(AG119=2,SUMPRODUCT(-(AC$3:AC$303&lt;=AC119),-(AG$3:AG$303=2)),"")</f>
        <v/>
      </c>
      <c r="AI119" s="198" t="str">
        <f aca="false">CONCATENATE(IF(AU119=2,"ST ",""),IF(AV119=2,"LA ",""),IF(AW119=2,"10",""))</f>
        <v/>
      </c>
      <c r="AT119" s="198" t="str">
        <f aca="false">IF(AND('Уровни пары'!$K35="+",'Уровни пары'!$AB2&lt;&gt;""),1,"")</f>
        <v/>
      </c>
      <c r="AU119" s="209" t="n">
        <f aca="false">'Уровни пары'!$M35</f>
        <v>1</v>
      </c>
      <c r="AV119" s="209" t="n">
        <f aca="false">'Уровни пары'!$N35</f>
        <v>1</v>
      </c>
      <c r="AW119" s="198" t="n">
        <f aca="false">'Уровни пары'!$O35</f>
        <v>0</v>
      </c>
      <c r="AY119" s="198" t="str">
        <f aca="false">_xlfn.FORMULATEXT(AU119)</f>
        <v>=$'Уровни пары'.$M35</v>
      </c>
      <c r="BA119" s="198" t="s">
        <v>840</v>
      </c>
      <c r="BB119" s="198" t="e">
        <f aca="false">SEARCH("соло",BA119)</f>
        <v>#VALUE!</v>
      </c>
      <c r="BC119" s="198" t="e">
        <f aca="false">IF(BB119&gt;0,"$'Классы соло'.$T2&lt;&gt;''","$'Классы пары'.$T2&lt;&gt;''")</f>
        <v>#VALUE!</v>
      </c>
      <c r="BE119" s="198" t="s">
        <v>515</v>
      </c>
    </row>
    <row r="120" s="198" customFormat="true" ht="12.8" hidden="true" customHeight="false" outlineLevel="0" collapsed="false">
      <c r="Z120" s="198" t="n">
        <v>1</v>
      </c>
      <c r="AA120" s="198" t="s">
        <v>234</v>
      </c>
      <c r="AB120" s="198" t="n">
        <v>148</v>
      </c>
      <c r="AC120" s="198" t="str">
        <f aca="false">IF(AT120=1,AB120,"")</f>
        <v/>
      </c>
      <c r="AD120" s="198" t="str">
        <f aca="false">IF(AND(AC120&lt;&gt;"",TRIM(AF120)&lt;&gt;""),1,"")</f>
        <v/>
      </c>
      <c r="AE120" s="198" t="str">
        <f aca="false">IF(AD120=1,SUMPRODUCT(-(AC$3:AC$303&lt;=AC120),-(AD$3:AD$303=1)),"")</f>
        <v/>
      </c>
      <c r="AF120" s="198" t="str">
        <f aca="false">CONCATENATE(IF(AU120=1,"ST ",""),IF(AV120=1,"LA ",""),IF(AW120=1,"10",""))</f>
        <v>ST LA </v>
      </c>
      <c r="AG120" s="198" t="str">
        <f aca="false">IF(AND(AC120&lt;&gt;"",TRIM(AI120)&lt;&gt;""),2,"")</f>
        <v/>
      </c>
      <c r="AH120" s="198" t="str">
        <f aca="false">IF(AG120=2,SUMPRODUCT(-(AC$3:AC$303&lt;=AC120),-(AG$3:AG$303=2)),"")</f>
        <v/>
      </c>
      <c r="AI120" s="198" t="str">
        <f aca="false">CONCATENATE(IF(AU120=2,"ST ",""),IF(AV120=2,"LA ",""),IF(AW120=2,"10",""))</f>
        <v/>
      </c>
      <c r="AT120" s="198" t="str">
        <f aca="false">IF(AND('Уровни пары'!$Q35="+",'Уровни пары'!$AB2&lt;&gt;""),1,"")</f>
        <v/>
      </c>
      <c r="AU120" s="209" t="n">
        <f aca="false">'Уровни пары'!$S35</f>
        <v>1</v>
      </c>
      <c r="AV120" s="209" t="n">
        <f aca="false">'Уровни пары'!$T35</f>
        <v>1</v>
      </c>
      <c r="AW120" s="198" t="n">
        <f aca="false">'Уровни пары'!$U35</f>
        <v>0</v>
      </c>
      <c r="AY120" s="198" t="str">
        <f aca="false">_xlfn.FORMULATEXT(AU120)</f>
        <v>=$'Уровни пары'.$S35</v>
      </c>
      <c r="BA120" s="198" t="s">
        <v>841</v>
      </c>
      <c r="BB120" s="198" t="e">
        <f aca="false">SEARCH("соло",BA120)</f>
        <v>#VALUE!</v>
      </c>
      <c r="BC120" s="198" t="e">
        <f aca="false">IF(BB120&gt;0,"$'Классы соло'.$T2&lt;&gt;''","$'Классы пары'.$T2&lt;&gt;''")</f>
        <v>#VALUE!</v>
      </c>
      <c r="BE120" s="198" t="s">
        <v>515</v>
      </c>
    </row>
    <row r="121" s="198" customFormat="true" ht="12.8" hidden="true" customHeight="false" outlineLevel="0" collapsed="false">
      <c r="Z121" s="198" t="n">
        <v>1</v>
      </c>
      <c r="AA121" s="198" t="s">
        <v>235</v>
      </c>
      <c r="AB121" s="198" t="n">
        <v>149</v>
      </c>
      <c r="AC121" s="198" t="str">
        <f aca="false">IF(AT121=1,AB121,"")</f>
        <v/>
      </c>
      <c r="AD121" s="198" t="str">
        <f aca="false">IF(AND(AC121&lt;&gt;"",TRIM(AF121)&lt;&gt;""),1,"")</f>
        <v/>
      </c>
      <c r="AE121" s="198" t="str">
        <f aca="false">IF(AD121=1,SUMPRODUCT(-(AC$3:AC$303&lt;=AC121),-(AD$3:AD$303=1)),"")</f>
        <v/>
      </c>
      <c r="AF121" s="198" t="str">
        <f aca="false">CONCATENATE(IF(AU121=1,"ST ",""),IF(AV121=1,"LA ",""),IF(AW121=1,"10",""))</f>
        <v>ST LA </v>
      </c>
      <c r="AG121" s="198" t="str">
        <f aca="false">IF(AND(AC121&lt;&gt;"",TRIM(AI121)&lt;&gt;""),2,"")</f>
        <v/>
      </c>
      <c r="AH121" s="198" t="str">
        <f aca="false">IF(AG121=2,SUMPRODUCT(-(AC$3:AC$303&lt;=AC121),-(AG$3:AG$303=2)),"")</f>
        <v/>
      </c>
      <c r="AI121" s="198" t="str">
        <f aca="false">CONCATENATE(IF(AU121=2,"ST ",""),IF(AV121=2,"LA ",""),IF(AW121=2,"10",""))</f>
        <v/>
      </c>
      <c r="AT121" s="198" t="str">
        <f aca="false">IF(AND('Уровни пары'!$W35="+",'Уровни пары'!$AB2&lt;&gt;""),1,"")</f>
        <v/>
      </c>
      <c r="AU121" s="209" t="n">
        <f aca="false">'Уровни пары'!$Y35</f>
        <v>1</v>
      </c>
      <c r="AV121" s="209" t="n">
        <f aca="false">'Уровни пары'!$Z35</f>
        <v>1</v>
      </c>
      <c r="AW121" s="198" t="n">
        <f aca="false">'Уровни пары'!$AA35</f>
        <v>0</v>
      </c>
      <c r="AY121" s="198" t="str">
        <f aca="false">_xlfn.FORMULATEXT(AU121)</f>
        <v>=$'Уровни пары'.$Y35</v>
      </c>
      <c r="BA121" s="198" t="s">
        <v>842</v>
      </c>
      <c r="BB121" s="198" t="e">
        <f aca="false">SEARCH("соло",BA121)</f>
        <v>#VALUE!</v>
      </c>
      <c r="BC121" s="198" t="e">
        <f aca="false">IF(BB121&gt;0,"$'Классы соло'.$T2&lt;&gt;''","$'Классы пары'.$T2&lt;&gt;''")</f>
        <v>#VALUE!</v>
      </c>
      <c r="BE121" s="198" t="s">
        <v>515</v>
      </c>
    </row>
    <row r="122" s="198" customFormat="true" ht="12.8" hidden="true" customHeight="false" outlineLevel="0" collapsed="false">
      <c r="Z122" s="198" t="n">
        <v>1</v>
      </c>
      <c r="AA122" s="198" t="s">
        <v>236</v>
      </c>
      <c r="AB122" s="198" t="n">
        <v>150</v>
      </c>
      <c r="AC122" s="198" t="str">
        <f aca="false">IF(AT122=1,AB122,"")</f>
        <v/>
      </c>
      <c r="AD122" s="198" t="str">
        <f aca="false">IF(AND(AC122&lt;&gt;"",TRIM(AF122)&lt;&gt;""),1,"")</f>
        <v/>
      </c>
      <c r="AE122" s="198" t="str">
        <f aca="false">IF(AD122=1,SUMPRODUCT(-(AC$3:AC$303&lt;=AC122),-(AD$3:AD$303=1)),"")</f>
        <v/>
      </c>
      <c r="AF122" s="198" t="str">
        <f aca="false">CONCATENATE(IF(AU122=1,"ST ",""),IF(AV122=1,"LA ",""),IF(AW122=1,"10",""))</f>
        <v>ST LA </v>
      </c>
      <c r="AG122" s="198" t="str">
        <f aca="false">IF(AND(AC122&lt;&gt;"",TRIM(AI122)&lt;&gt;""),2,"")</f>
        <v/>
      </c>
      <c r="AH122" s="198" t="str">
        <f aca="false">IF(AG122=2,SUMPRODUCT(-(AC$3:AC$303&lt;=AC122),-(AG$3:AG$303=2)),"")</f>
        <v/>
      </c>
      <c r="AI122" s="198" t="str">
        <f aca="false">CONCATENATE(IF(AU122=2,"ST ",""),IF(AV122=2,"LA ",""),IF(AW122=2,"10",""))</f>
        <v/>
      </c>
      <c r="AT122" s="198" t="str">
        <f aca="false">IF(AND('Уровни пары'!$E36="+",'Уровни пары'!$AB2&lt;&gt;""),1,"")</f>
        <v/>
      </c>
      <c r="AU122" s="209" t="n">
        <f aca="false">'Уровни пары'!$G36</f>
        <v>1</v>
      </c>
      <c r="AV122" s="209" t="n">
        <f aca="false">'Уровни пары'!$H36</f>
        <v>1</v>
      </c>
      <c r="AW122" s="198" t="n">
        <f aca="false">'Уровни пары'!$I36</f>
        <v>0</v>
      </c>
      <c r="AY122" s="198" t="str">
        <f aca="false">_xlfn.FORMULATEXT(AU122)</f>
        <v>=$'Уровни пары'.$G36</v>
      </c>
      <c r="BA122" s="198" t="s">
        <v>843</v>
      </c>
      <c r="BB122" s="198" t="e">
        <f aca="false">SEARCH("соло",BA122)</f>
        <v>#VALUE!</v>
      </c>
      <c r="BC122" s="198" t="e">
        <f aca="false">IF(BB122&gt;0,"$'Классы соло'.$T2&lt;&gt;''","$'Классы пары'.$T2&lt;&gt;''")</f>
        <v>#VALUE!</v>
      </c>
      <c r="BE122" s="198" t="s">
        <v>515</v>
      </c>
    </row>
    <row r="123" s="198" customFormat="true" ht="12.8" hidden="true" customHeight="false" outlineLevel="0" collapsed="false">
      <c r="Z123" s="198" t="n">
        <v>1</v>
      </c>
      <c r="AA123" s="198" t="s">
        <v>237</v>
      </c>
      <c r="AB123" s="198" t="n">
        <v>151</v>
      </c>
      <c r="AC123" s="198" t="str">
        <f aca="false">IF(AT123=1,AB123,"")</f>
        <v/>
      </c>
      <c r="AD123" s="198" t="str">
        <f aca="false">IF(AND(AC123&lt;&gt;"",TRIM(AF123)&lt;&gt;""),1,"")</f>
        <v/>
      </c>
      <c r="AE123" s="198" t="str">
        <f aca="false">IF(AD123=1,SUMPRODUCT(-(AC$3:AC$303&lt;=AC123),-(AD$3:AD$303=1)),"")</f>
        <v/>
      </c>
      <c r="AF123" s="198" t="str">
        <f aca="false">CONCATENATE(IF(AU123=1,"ST ",""),IF(AV123=1,"LA ",""),IF(AW123=1,"10",""))</f>
        <v>ST LA </v>
      </c>
      <c r="AG123" s="198" t="str">
        <f aca="false">IF(AND(AC123&lt;&gt;"",TRIM(AI123)&lt;&gt;""),2,"")</f>
        <v/>
      </c>
      <c r="AH123" s="198" t="str">
        <f aca="false">IF(AG123=2,SUMPRODUCT(-(AC$3:AC$303&lt;=AC123),-(AG$3:AG$303=2)),"")</f>
        <v/>
      </c>
      <c r="AI123" s="198" t="str">
        <f aca="false">CONCATENATE(IF(AU123=2,"ST ",""),IF(AV123=2,"LA ",""),IF(AW123=2,"10",""))</f>
        <v/>
      </c>
      <c r="AT123" s="198" t="str">
        <f aca="false">IF(AND('Уровни пары'!$K36="+",'Уровни пары'!$AB2&lt;&gt;""),1,"")</f>
        <v/>
      </c>
      <c r="AU123" s="209" t="n">
        <f aca="false">'Уровни пары'!$M36</f>
        <v>1</v>
      </c>
      <c r="AV123" s="209" t="n">
        <f aca="false">'Уровни пары'!$N36</f>
        <v>1</v>
      </c>
      <c r="AW123" s="198" t="n">
        <f aca="false">'Уровни пары'!$O36</f>
        <v>0</v>
      </c>
      <c r="AY123" s="198" t="str">
        <f aca="false">_xlfn.FORMULATEXT(AU123)</f>
        <v>=$'Уровни пары'.$M36</v>
      </c>
      <c r="BA123" s="198" t="s">
        <v>844</v>
      </c>
      <c r="BB123" s="198" t="e">
        <f aca="false">SEARCH("соло",BA123)</f>
        <v>#VALUE!</v>
      </c>
      <c r="BC123" s="198" t="e">
        <f aca="false">IF(BB123&gt;0,"$'Классы соло'.$T2&lt;&gt;''","$'Классы пары'.$T2&lt;&gt;''")</f>
        <v>#VALUE!</v>
      </c>
      <c r="BE123" s="198" t="s">
        <v>515</v>
      </c>
    </row>
    <row r="124" s="198" customFormat="true" ht="12.8" hidden="true" customHeight="false" outlineLevel="0" collapsed="false">
      <c r="Z124" s="198" t="n">
        <v>1</v>
      </c>
      <c r="AA124" s="198" t="s">
        <v>238</v>
      </c>
      <c r="AB124" s="198" t="n">
        <v>152</v>
      </c>
      <c r="AC124" s="198" t="str">
        <f aca="false">IF(AT124=1,AB124,"")</f>
        <v/>
      </c>
      <c r="AD124" s="198" t="str">
        <f aca="false">IF(AND(AC124&lt;&gt;"",TRIM(AF124)&lt;&gt;""),1,"")</f>
        <v/>
      </c>
      <c r="AE124" s="198" t="str">
        <f aca="false">IF(AD124=1,SUMPRODUCT(-(AC$3:AC$303&lt;=AC124),-(AD$3:AD$303=1)),"")</f>
        <v/>
      </c>
      <c r="AF124" s="198" t="str">
        <f aca="false">CONCATENATE(IF(AU124=1,"ST ",""),IF(AV124=1,"LA ",""),IF(AW124=1,"10",""))</f>
        <v>ST LA </v>
      </c>
      <c r="AG124" s="198" t="str">
        <f aca="false">IF(AND(AC124&lt;&gt;"",TRIM(AI124)&lt;&gt;""),2,"")</f>
        <v/>
      </c>
      <c r="AH124" s="198" t="str">
        <f aca="false">IF(AG124=2,SUMPRODUCT(-(AC$3:AC$303&lt;=AC124),-(AG$3:AG$303=2)),"")</f>
        <v/>
      </c>
      <c r="AI124" s="198" t="str">
        <f aca="false">CONCATENATE(IF(AU124=2,"ST ",""),IF(AV124=2,"LA ",""),IF(AW124=2,"10",""))</f>
        <v/>
      </c>
      <c r="AT124" s="198" t="str">
        <f aca="false">IF(AND('Уровни пары'!$Q36="+",'Уровни пары'!$AB2&lt;&gt;""),1,"")</f>
        <v/>
      </c>
      <c r="AU124" s="209" t="n">
        <f aca="false">'Уровни пары'!$S36</f>
        <v>1</v>
      </c>
      <c r="AV124" s="209" t="n">
        <f aca="false">'Уровни пары'!$T36</f>
        <v>1</v>
      </c>
      <c r="AW124" s="198" t="n">
        <f aca="false">'Уровни пары'!$U36</f>
        <v>0</v>
      </c>
      <c r="AY124" s="198" t="str">
        <f aca="false">_xlfn.FORMULATEXT(AU124)</f>
        <v>=$'Уровни пары'.$S36</v>
      </c>
      <c r="BA124" s="198" t="s">
        <v>845</v>
      </c>
      <c r="BB124" s="198" t="e">
        <f aca="false">SEARCH("соло",BA124)</f>
        <v>#VALUE!</v>
      </c>
      <c r="BC124" s="198" t="e">
        <f aca="false">IF(BB124&gt;0,"$'Классы соло'.$T2&lt;&gt;''","$'Классы пары'.$T2&lt;&gt;''")</f>
        <v>#VALUE!</v>
      </c>
      <c r="BE124" s="198" t="s">
        <v>515</v>
      </c>
    </row>
    <row r="125" s="198" customFormat="true" ht="12.8" hidden="true" customHeight="false" outlineLevel="0" collapsed="false">
      <c r="Z125" s="198" t="n">
        <v>1</v>
      </c>
      <c r="AA125" s="198" t="s">
        <v>239</v>
      </c>
      <c r="AB125" s="198" t="n">
        <v>153</v>
      </c>
      <c r="AC125" s="198" t="str">
        <f aca="false">IF(AT125=1,AB125,"")</f>
        <v/>
      </c>
      <c r="AD125" s="198" t="str">
        <f aca="false">IF(AND(AC125&lt;&gt;"",TRIM(AF125)&lt;&gt;""),1,"")</f>
        <v/>
      </c>
      <c r="AE125" s="198" t="str">
        <f aca="false">IF(AD125=1,SUMPRODUCT(-(AC$3:AC$303&lt;=AC125),-(AD$3:AD$303=1)),"")</f>
        <v/>
      </c>
      <c r="AF125" s="198" t="str">
        <f aca="false">CONCATENATE(IF(AU125=1,"ST ",""),IF(AV125=1,"LA ",""),IF(AW125=1,"10",""))</f>
        <v>ST LA </v>
      </c>
      <c r="AG125" s="198" t="str">
        <f aca="false">IF(AND(AC125&lt;&gt;"",TRIM(AI125)&lt;&gt;""),2,"")</f>
        <v/>
      </c>
      <c r="AH125" s="198" t="str">
        <f aca="false">IF(AG125=2,SUMPRODUCT(-(AC$3:AC$303&lt;=AC125),-(AG$3:AG$303=2)),"")</f>
        <v/>
      </c>
      <c r="AI125" s="198" t="str">
        <f aca="false">CONCATENATE(IF(AU125=2,"ST ",""),IF(AV125=2,"LA ",""),IF(AW125=2,"10",""))</f>
        <v/>
      </c>
      <c r="AT125" s="198" t="str">
        <f aca="false">IF(AND('Уровни пары'!$W36="+",'Уровни пары'!$AB2&lt;&gt;""),1,"")</f>
        <v/>
      </c>
      <c r="AU125" s="209" t="n">
        <f aca="false">'Уровни пары'!$Y36</f>
        <v>1</v>
      </c>
      <c r="AV125" s="209" t="n">
        <f aca="false">'Уровни пары'!$Z36</f>
        <v>1</v>
      </c>
      <c r="AW125" s="198" t="n">
        <f aca="false">'Уровни пары'!$AA36</f>
        <v>0</v>
      </c>
      <c r="AY125" s="198" t="str">
        <f aca="false">_xlfn.FORMULATEXT(AU125)</f>
        <v>=$'Уровни пары'.$Y36</v>
      </c>
      <c r="BA125" s="198" t="s">
        <v>846</v>
      </c>
      <c r="BB125" s="198" t="e">
        <f aca="false">SEARCH("соло",BA125)</f>
        <v>#VALUE!</v>
      </c>
      <c r="BC125" s="198" t="e">
        <f aca="false">IF(BB125&gt;0,"$'Классы соло'.$T2&lt;&gt;''","$'Классы пары'.$T2&lt;&gt;''")</f>
        <v>#VALUE!</v>
      </c>
      <c r="BE125" s="198" t="s">
        <v>515</v>
      </c>
    </row>
    <row r="126" s="198" customFormat="true" ht="12.8" hidden="true" customHeight="false" outlineLevel="0" collapsed="false">
      <c r="Z126" s="198" t="n">
        <v>1</v>
      </c>
      <c r="AA126" s="198" t="s">
        <v>240</v>
      </c>
      <c r="AB126" s="198" t="n">
        <v>154</v>
      </c>
      <c r="AC126" s="198" t="str">
        <f aca="false">IF(AT126=1,AB126,"")</f>
        <v/>
      </c>
      <c r="AD126" s="198" t="str">
        <f aca="false">IF(AND(AC126&lt;&gt;"",TRIM(AF126)&lt;&gt;""),1,"")</f>
        <v/>
      </c>
      <c r="AE126" s="198" t="str">
        <f aca="false">IF(AD126=1,SUMPRODUCT(-(AC$3:AC$303&lt;=AC126),-(AD$3:AD$303=1)),"")</f>
        <v/>
      </c>
      <c r="AF126" s="198" t="str">
        <f aca="false">CONCATENATE(IF(AU126=1,"ST ",""),IF(AV126=1,"LA ",""),IF(AW126=1,"10",""))</f>
        <v>ST LA </v>
      </c>
      <c r="AG126" s="198" t="str">
        <f aca="false">IF(AND(AC126&lt;&gt;"",TRIM(AI126)&lt;&gt;""),2,"")</f>
        <v/>
      </c>
      <c r="AH126" s="198" t="str">
        <f aca="false">IF(AG126=2,SUMPRODUCT(-(AC$3:AC$303&lt;=AC126),-(AG$3:AG$303=2)),"")</f>
        <v/>
      </c>
      <c r="AI126" s="198" t="str">
        <f aca="false">CONCATENATE(IF(AU126=2,"ST ",""),IF(AV126=2,"LA ",""),IF(AW126=2,"10",""))</f>
        <v/>
      </c>
      <c r="AT126" s="198" t="str">
        <f aca="false">IF(AND('Уровни пары'!$E37="+",'Уровни пары'!$AB2&lt;&gt;""),1,"")</f>
        <v/>
      </c>
      <c r="AU126" s="209" t="n">
        <f aca="false">'Уровни пары'!$G37</f>
        <v>1</v>
      </c>
      <c r="AV126" s="209" t="n">
        <f aca="false">'Уровни пары'!$H37</f>
        <v>1</v>
      </c>
      <c r="AW126" s="198" t="n">
        <f aca="false">'Уровни пары'!$I37</f>
        <v>0</v>
      </c>
      <c r="AY126" s="198" t="str">
        <f aca="false">_xlfn.FORMULATEXT(AU126)</f>
        <v>=$'Уровни пары'.$G37</v>
      </c>
      <c r="BA126" s="198" t="s">
        <v>847</v>
      </c>
      <c r="BB126" s="198" t="e">
        <f aca="false">SEARCH("соло",BA126)</f>
        <v>#VALUE!</v>
      </c>
      <c r="BC126" s="198" t="e">
        <f aca="false">IF(BB126&gt;0,"$'Классы соло'.$T2&lt;&gt;''","$'Классы пары'.$T2&lt;&gt;''")</f>
        <v>#VALUE!</v>
      </c>
      <c r="BE126" s="198" t="s">
        <v>515</v>
      </c>
    </row>
    <row r="127" s="198" customFormat="true" ht="12.8" hidden="true" customHeight="false" outlineLevel="0" collapsed="false">
      <c r="Z127" s="198" t="n">
        <v>1</v>
      </c>
      <c r="AA127" s="198" t="s">
        <v>241</v>
      </c>
      <c r="AB127" s="198" t="n">
        <v>155</v>
      </c>
      <c r="AC127" s="198" t="str">
        <f aca="false">IF(AT127=1,AB127,"")</f>
        <v/>
      </c>
      <c r="AD127" s="198" t="str">
        <f aca="false">IF(AND(AC127&lt;&gt;"",TRIM(AF127)&lt;&gt;""),1,"")</f>
        <v/>
      </c>
      <c r="AE127" s="198" t="str">
        <f aca="false">IF(AD127=1,SUMPRODUCT(-(AC$3:AC$303&lt;=AC127),-(AD$3:AD$303=1)),"")</f>
        <v/>
      </c>
      <c r="AF127" s="198" t="str">
        <f aca="false">CONCATENATE(IF(AU127=1,"ST ",""),IF(AV127=1,"LA ",""),IF(AW127=1,"10",""))</f>
        <v>ST LA </v>
      </c>
      <c r="AG127" s="198" t="str">
        <f aca="false">IF(AND(AC127&lt;&gt;"",TRIM(AI127)&lt;&gt;""),2,"")</f>
        <v/>
      </c>
      <c r="AH127" s="198" t="str">
        <f aca="false">IF(AG127=2,SUMPRODUCT(-(AC$3:AC$303&lt;=AC127),-(AG$3:AG$303=2)),"")</f>
        <v/>
      </c>
      <c r="AI127" s="198" t="str">
        <f aca="false">CONCATENATE(IF(AU127=2,"ST ",""),IF(AV127=2,"LA ",""),IF(AW127=2,"10",""))</f>
        <v/>
      </c>
      <c r="AT127" s="198" t="str">
        <f aca="false">IF(AND('Уровни пары'!$K37="+",'Уровни пары'!$AB2&lt;&gt;""),1,"")</f>
        <v/>
      </c>
      <c r="AU127" s="209" t="n">
        <f aca="false">'Уровни пары'!$M37</f>
        <v>1</v>
      </c>
      <c r="AV127" s="209" t="n">
        <f aca="false">'Уровни пары'!$N37</f>
        <v>1</v>
      </c>
      <c r="AW127" s="198" t="n">
        <f aca="false">'Уровни пары'!$O37</f>
        <v>0</v>
      </c>
      <c r="AY127" s="198" t="str">
        <f aca="false">_xlfn.FORMULATEXT(AU127)</f>
        <v>=$'Уровни пары'.$M37</v>
      </c>
      <c r="BA127" s="198" t="s">
        <v>848</v>
      </c>
      <c r="BB127" s="198" t="e">
        <f aca="false">SEARCH("соло",BA127)</f>
        <v>#VALUE!</v>
      </c>
      <c r="BC127" s="198" t="e">
        <f aca="false">IF(BB127&gt;0,"$'Классы соло'.$T2&lt;&gt;''","$'Классы пары'.$T2&lt;&gt;''")</f>
        <v>#VALUE!</v>
      </c>
      <c r="BE127" s="198" t="s">
        <v>515</v>
      </c>
    </row>
    <row r="128" s="198" customFormat="true" ht="12.8" hidden="true" customHeight="false" outlineLevel="0" collapsed="false">
      <c r="Z128" s="198" t="n">
        <v>1</v>
      </c>
      <c r="AA128" s="198" t="s">
        <v>242</v>
      </c>
      <c r="AB128" s="198" t="n">
        <v>156</v>
      </c>
      <c r="AC128" s="198" t="str">
        <f aca="false">IF(AT128=1,AB128,"")</f>
        <v/>
      </c>
      <c r="AD128" s="198" t="str">
        <f aca="false">IF(AND(AC128&lt;&gt;"",TRIM(AF128)&lt;&gt;""),1,"")</f>
        <v/>
      </c>
      <c r="AE128" s="198" t="str">
        <f aca="false">IF(AD128=1,SUMPRODUCT(-(AC$3:AC$303&lt;=AC128),-(AD$3:AD$303=1)),"")</f>
        <v/>
      </c>
      <c r="AF128" s="198" t="str">
        <f aca="false">CONCATENATE(IF(AU128=1,"ST ",""),IF(AV128=1,"LA ",""),IF(AW128=1,"10",""))</f>
        <v>ST LA </v>
      </c>
      <c r="AG128" s="198" t="str">
        <f aca="false">IF(AND(AC128&lt;&gt;"",TRIM(AI128)&lt;&gt;""),2,"")</f>
        <v/>
      </c>
      <c r="AH128" s="198" t="str">
        <f aca="false">IF(AG128=2,SUMPRODUCT(-(AC$3:AC$303&lt;=AC128),-(AG$3:AG$303=2)),"")</f>
        <v/>
      </c>
      <c r="AI128" s="198" t="str">
        <f aca="false">CONCATENATE(IF(AU128=2,"ST ",""),IF(AV128=2,"LA ",""),IF(AW128=2,"10",""))</f>
        <v/>
      </c>
      <c r="AT128" s="198" t="str">
        <f aca="false">IF(AND('Уровни пары'!$Q37="+",'Уровни пары'!$AB2&lt;&gt;""),1,"")</f>
        <v/>
      </c>
      <c r="AU128" s="209" t="n">
        <f aca="false">'Уровни пары'!$S37</f>
        <v>1</v>
      </c>
      <c r="AV128" s="209" t="n">
        <f aca="false">'Уровни пары'!$T37</f>
        <v>1</v>
      </c>
      <c r="AW128" s="198" t="n">
        <f aca="false">'Уровни пары'!$U37</f>
        <v>0</v>
      </c>
      <c r="AY128" s="198" t="str">
        <f aca="false">_xlfn.FORMULATEXT(AU128)</f>
        <v>=$'Уровни пары'.$S37</v>
      </c>
      <c r="BA128" s="198" t="s">
        <v>849</v>
      </c>
      <c r="BB128" s="198" t="e">
        <f aca="false">SEARCH("соло",BA128)</f>
        <v>#VALUE!</v>
      </c>
      <c r="BC128" s="198" t="e">
        <f aca="false">IF(BB128&gt;0,"$'Классы соло'.$T2&lt;&gt;''","$'Классы пары'.$T2&lt;&gt;''")</f>
        <v>#VALUE!</v>
      </c>
      <c r="BE128" s="198" t="s">
        <v>515</v>
      </c>
    </row>
    <row r="129" s="198" customFormat="true" ht="12.8" hidden="true" customHeight="false" outlineLevel="0" collapsed="false">
      <c r="Z129" s="198" t="n">
        <v>1</v>
      </c>
      <c r="AA129" s="198" t="s">
        <v>243</v>
      </c>
      <c r="AB129" s="198" t="n">
        <v>157</v>
      </c>
      <c r="AC129" s="198" t="str">
        <f aca="false">IF(AT129=1,AB129,"")</f>
        <v/>
      </c>
      <c r="AD129" s="198" t="str">
        <f aca="false">IF(AND(AC129&lt;&gt;"",TRIM(AF129)&lt;&gt;""),1,"")</f>
        <v/>
      </c>
      <c r="AE129" s="198" t="str">
        <f aca="false">IF(AD129=1,SUMPRODUCT(-(AC$3:AC$303&lt;=AC129),-(AD$3:AD$303=1)),"")</f>
        <v/>
      </c>
      <c r="AF129" s="198" t="str">
        <f aca="false">CONCATENATE(IF(AU129=1,"ST ",""),IF(AV129=1,"LA ",""),IF(AW129=1,"10",""))</f>
        <v>ST LA </v>
      </c>
      <c r="AG129" s="198" t="str">
        <f aca="false">IF(AND(AC129&lt;&gt;"",TRIM(AI129)&lt;&gt;""),2,"")</f>
        <v/>
      </c>
      <c r="AH129" s="198" t="str">
        <f aca="false">IF(AG129=2,SUMPRODUCT(-(AC$3:AC$303&lt;=AC129),-(AG$3:AG$303=2)),"")</f>
        <v/>
      </c>
      <c r="AI129" s="198" t="str">
        <f aca="false">CONCATENATE(IF(AU129=2,"ST ",""),IF(AV129=2,"LA ",""),IF(AW129=2,"10",""))</f>
        <v/>
      </c>
      <c r="AT129" s="198" t="str">
        <f aca="false">IF(AND('Уровни пары'!$W37="+",'Уровни пары'!$AB2&lt;&gt;""),1,"")</f>
        <v/>
      </c>
      <c r="AU129" s="209" t="n">
        <f aca="false">'Уровни пары'!$Y37</f>
        <v>1</v>
      </c>
      <c r="AV129" s="209" t="n">
        <f aca="false">'Уровни пары'!$Z37</f>
        <v>1</v>
      </c>
      <c r="AW129" s="198" t="n">
        <f aca="false">'Уровни пары'!$AA37</f>
        <v>0</v>
      </c>
      <c r="AY129" s="198" t="str">
        <f aca="false">_xlfn.FORMULATEXT(AU129)</f>
        <v>=$'Уровни пары'.$Y37</v>
      </c>
      <c r="BA129" s="198" t="s">
        <v>850</v>
      </c>
      <c r="BB129" s="198" t="e">
        <f aca="false">SEARCH("соло",BA129)</f>
        <v>#VALUE!</v>
      </c>
      <c r="BC129" s="198" t="e">
        <f aca="false">IF(BB129&gt;0,"$'Классы соло'.$T2&lt;&gt;''","$'Классы пары'.$T2&lt;&gt;''")</f>
        <v>#VALUE!</v>
      </c>
      <c r="BE129" s="198" t="s">
        <v>515</v>
      </c>
    </row>
    <row r="130" s="198" customFormat="true" ht="12.8" hidden="true" customHeight="false" outlineLevel="0" collapsed="false">
      <c r="Z130" s="198" t="n">
        <v>1</v>
      </c>
      <c r="AA130" s="198" t="s">
        <v>244</v>
      </c>
      <c r="AB130" s="198" t="n">
        <v>158</v>
      </c>
      <c r="AC130" s="198" t="str">
        <f aca="false">IF(AT130=1,AB130,"")</f>
        <v/>
      </c>
      <c r="AD130" s="198" t="str">
        <f aca="false">IF(AND(AC130&lt;&gt;"",TRIM(AF130)&lt;&gt;""),1,"")</f>
        <v/>
      </c>
      <c r="AE130" s="198" t="str">
        <f aca="false">IF(AD130=1,SUMPRODUCT(-(AC$3:AC$303&lt;=AC130),-(AD$3:AD$303=1)),"")</f>
        <v/>
      </c>
      <c r="AF130" s="198" t="str">
        <f aca="false">CONCATENATE(IF(AU130=1,"ST ",""),IF(AV130=1,"LA ",""),IF(AW130=1,"10",""))</f>
        <v>ST LA </v>
      </c>
      <c r="AG130" s="198" t="str">
        <f aca="false">IF(AND(AC130&lt;&gt;"",TRIM(AI130)&lt;&gt;""),2,"")</f>
        <v/>
      </c>
      <c r="AH130" s="198" t="str">
        <f aca="false">IF(AG130=2,SUMPRODUCT(-(AC$3:AC$303&lt;=AC130),-(AG$3:AG$303=2)),"")</f>
        <v/>
      </c>
      <c r="AI130" s="198" t="str">
        <f aca="false">CONCATENATE(IF(AU130=2,"ST ",""),IF(AV130=2,"LA ",""),IF(AW130=2,"10",""))</f>
        <v/>
      </c>
      <c r="AT130" s="198" t="str">
        <f aca="false">IF(AND('Уровни пары'!$E38="+",'Уровни пары'!$AB2&lt;&gt;""),1,"")</f>
        <v/>
      </c>
      <c r="AU130" s="209" t="n">
        <f aca="false">'Уровни пары'!$G38</f>
        <v>1</v>
      </c>
      <c r="AV130" s="209" t="n">
        <f aca="false">'Уровни пары'!$H38</f>
        <v>1</v>
      </c>
      <c r="AW130" s="198" t="n">
        <f aca="false">'Уровни пары'!$I38</f>
        <v>0</v>
      </c>
      <c r="AY130" s="198" t="str">
        <f aca="false">_xlfn.FORMULATEXT(AU130)</f>
        <v>=$'Уровни пары'.$G38</v>
      </c>
      <c r="BA130" s="198" t="s">
        <v>851</v>
      </c>
      <c r="BB130" s="198" t="e">
        <f aca="false">SEARCH("соло",BA130)</f>
        <v>#VALUE!</v>
      </c>
      <c r="BC130" s="198" t="e">
        <f aca="false">IF(BB130&gt;0,"$'Классы соло'.$T2&lt;&gt;''","$'Классы пары'.$T2&lt;&gt;''")</f>
        <v>#VALUE!</v>
      </c>
      <c r="BE130" s="198" t="s">
        <v>515</v>
      </c>
    </row>
    <row r="131" s="198" customFormat="true" ht="12.8" hidden="true" customHeight="false" outlineLevel="0" collapsed="false">
      <c r="Z131" s="198" t="n">
        <v>1</v>
      </c>
      <c r="AA131" s="198" t="s">
        <v>245</v>
      </c>
      <c r="AB131" s="198" t="n">
        <v>159</v>
      </c>
      <c r="AC131" s="198" t="str">
        <f aca="false">IF(AT131=1,AB131,"")</f>
        <v/>
      </c>
      <c r="AD131" s="198" t="str">
        <f aca="false">IF(AND(AC131&lt;&gt;"",TRIM(AF131)&lt;&gt;""),1,"")</f>
        <v/>
      </c>
      <c r="AE131" s="198" t="str">
        <f aca="false">IF(AD131=1,SUMPRODUCT(-(AC$3:AC$303&lt;=AC131),-(AD$3:AD$303=1)),"")</f>
        <v/>
      </c>
      <c r="AF131" s="198" t="str">
        <f aca="false">CONCATENATE(IF(AU131=1,"ST ",""),IF(AV131=1,"LA ",""),IF(AW131=1,"10",""))</f>
        <v>ST LA </v>
      </c>
      <c r="AG131" s="198" t="str">
        <f aca="false">IF(AND(AC131&lt;&gt;"",TRIM(AI131)&lt;&gt;""),2,"")</f>
        <v/>
      </c>
      <c r="AH131" s="198" t="str">
        <f aca="false">IF(AG131=2,SUMPRODUCT(-(AC$3:AC$303&lt;=AC131),-(AG$3:AG$303=2)),"")</f>
        <v/>
      </c>
      <c r="AI131" s="198" t="str">
        <f aca="false">CONCATENATE(IF(AU131=2,"ST ",""),IF(AV131=2,"LA ",""),IF(AW131=2,"10",""))</f>
        <v/>
      </c>
      <c r="AT131" s="198" t="str">
        <f aca="false">IF(AND('Уровни пары'!$K38="+",'Уровни пары'!$AB2&lt;&gt;""),1,"")</f>
        <v/>
      </c>
      <c r="AU131" s="209" t="n">
        <f aca="false">'Уровни пары'!$M38</f>
        <v>1</v>
      </c>
      <c r="AV131" s="209" t="n">
        <f aca="false">'Уровни пары'!$N38</f>
        <v>1</v>
      </c>
      <c r="AW131" s="198" t="n">
        <f aca="false">'Уровни пары'!$O38</f>
        <v>0</v>
      </c>
      <c r="AY131" s="198" t="str">
        <f aca="false">_xlfn.FORMULATEXT(AU131)</f>
        <v>=$'Уровни пары'.$M38</v>
      </c>
      <c r="BA131" s="198" t="s">
        <v>852</v>
      </c>
      <c r="BB131" s="198" t="e">
        <f aca="false">SEARCH("соло",BA131)</f>
        <v>#VALUE!</v>
      </c>
      <c r="BC131" s="198" t="e">
        <f aca="false">IF(BB131&gt;0,"$'Классы соло'.$T2&lt;&gt;''","$'Классы пары'.$T2&lt;&gt;''")</f>
        <v>#VALUE!</v>
      </c>
      <c r="BE131" s="198" t="s">
        <v>515</v>
      </c>
    </row>
    <row r="132" s="198" customFormat="true" ht="12.8" hidden="true" customHeight="false" outlineLevel="0" collapsed="false">
      <c r="Z132" s="198" t="n">
        <v>1</v>
      </c>
      <c r="AA132" s="198" t="s">
        <v>246</v>
      </c>
      <c r="AB132" s="198" t="n">
        <v>160</v>
      </c>
      <c r="AC132" s="198" t="str">
        <f aca="false">IF(AT132=1,AB132,"")</f>
        <v/>
      </c>
      <c r="AD132" s="198" t="str">
        <f aca="false">IF(AND(AC132&lt;&gt;"",TRIM(AF132)&lt;&gt;""),1,"")</f>
        <v/>
      </c>
      <c r="AE132" s="198" t="str">
        <f aca="false">IF(AD132=1,SUMPRODUCT(-(AC$3:AC$303&lt;=AC132),-(AD$3:AD$303=1)),"")</f>
        <v/>
      </c>
      <c r="AF132" s="198" t="str">
        <f aca="false">CONCATENATE(IF(AU132=1,"ST ",""),IF(AV132=1,"LA ",""),IF(AW132=1,"10",""))</f>
        <v>ST LA </v>
      </c>
      <c r="AG132" s="198" t="str">
        <f aca="false">IF(AND(AC132&lt;&gt;"",TRIM(AI132)&lt;&gt;""),2,"")</f>
        <v/>
      </c>
      <c r="AH132" s="198" t="str">
        <f aca="false">IF(AG132=2,SUMPRODUCT(-(AC$3:AC$303&lt;=AC132),-(AG$3:AG$303=2)),"")</f>
        <v/>
      </c>
      <c r="AI132" s="198" t="str">
        <f aca="false">CONCATENATE(IF(AU132=2,"ST ",""),IF(AV132=2,"LA ",""),IF(AW132=2,"10",""))</f>
        <v/>
      </c>
      <c r="AT132" s="198" t="str">
        <f aca="false">IF(AND('Уровни пары'!$Q38="+",'Уровни пары'!$AB2&lt;&gt;""),1,"")</f>
        <v/>
      </c>
      <c r="AU132" s="209" t="n">
        <f aca="false">'Уровни пары'!$S38</f>
        <v>1</v>
      </c>
      <c r="AV132" s="209" t="n">
        <f aca="false">'Уровни пары'!$T38</f>
        <v>1</v>
      </c>
      <c r="AW132" s="198" t="n">
        <f aca="false">'Уровни пары'!$U38</f>
        <v>0</v>
      </c>
      <c r="AY132" s="198" t="str">
        <f aca="false">_xlfn.FORMULATEXT(AU132)</f>
        <v>=$'Уровни пары'.$S38</v>
      </c>
      <c r="BA132" s="198" t="s">
        <v>853</v>
      </c>
      <c r="BB132" s="198" t="e">
        <f aca="false">SEARCH("соло",BA132)</f>
        <v>#VALUE!</v>
      </c>
      <c r="BC132" s="198" t="e">
        <f aca="false">IF(BB132&gt;0,"$'Классы соло'.$T2&lt;&gt;''","$'Классы пары'.$T2&lt;&gt;''")</f>
        <v>#VALUE!</v>
      </c>
      <c r="BE132" s="198" t="s">
        <v>515</v>
      </c>
    </row>
    <row r="133" s="198" customFormat="true" ht="12.8" hidden="true" customHeight="false" outlineLevel="0" collapsed="false">
      <c r="Z133" s="198" t="n">
        <v>1</v>
      </c>
      <c r="AA133" s="198" t="s">
        <v>247</v>
      </c>
      <c r="AB133" s="198" t="n">
        <v>161</v>
      </c>
      <c r="AC133" s="198" t="str">
        <f aca="false">IF(AT133=1,AB133,"")</f>
        <v/>
      </c>
      <c r="AD133" s="198" t="str">
        <f aca="false">IF(AND(AC133&lt;&gt;"",TRIM(AF133)&lt;&gt;""),1,"")</f>
        <v/>
      </c>
      <c r="AE133" s="198" t="str">
        <f aca="false">IF(AD133=1,SUMPRODUCT(-(AC$3:AC$303&lt;=AC133),-(AD$3:AD$303=1)),"")</f>
        <v/>
      </c>
      <c r="AF133" s="198" t="str">
        <f aca="false">CONCATENATE(IF(AU133=1,"ST ",""),IF(AV133=1,"LA ",""),IF(AW133=1,"10",""))</f>
        <v>ST LA </v>
      </c>
      <c r="AG133" s="198" t="str">
        <f aca="false">IF(AND(AC133&lt;&gt;"",TRIM(AI133)&lt;&gt;""),2,"")</f>
        <v/>
      </c>
      <c r="AH133" s="198" t="str">
        <f aca="false">IF(AG133=2,SUMPRODUCT(-(AC$3:AC$303&lt;=AC133),-(AG$3:AG$303=2)),"")</f>
        <v/>
      </c>
      <c r="AI133" s="198" t="str">
        <f aca="false">CONCATENATE(IF(AU133=2,"ST ",""),IF(AV133=2,"LA ",""),IF(AW133=2,"10",""))</f>
        <v/>
      </c>
      <c r="AT133" s="198" t="str">
        <f aca="false">IF(AND('Уровни пары'!$W38="+",'Уровни пары'!$AB2&lt;&gt;""),1,"")</f>
        <v/>
      </c>
      <c r="AU133" s="209" t="n">
        <f aca="false">'Уровни пары'!$Y38</f>
        <v>1</v>
      </c>
      <c r="AV133" s="209" t="n">
        <f aca="false">'Уровни пары'!$Z38</f>
        <v>1</v>
      </c>
      <c r="AW133" s="198" t="n">
        <f aca="false">'Уровни пары'!$AA38</f>
        <v>0</v>
      </c>
      <c r="AY133" s="198" t="str">
        <f aca="false">_xlfn.FORMULATEXT(AU133)</f>
        <v>=$'Уровни пары'.$Y38</v>
      </c>
      <c r="BA133" s="198" t="s">
        <v>854</v>
      </c>
      <c r="BB133" s="198" t="e">
        <f aca="false">SEARCH("соло",BA133)</f>
        <v>#VALUE!</v>
      </c>
      <c r="BC133" s="198" t="e">
        <f aca="false">IF(BB133&gt;0,"$'Классы соло'.$T2&lt;&gt;''","$'Классы пары'.$T2&lt;&gt;''")</f>
        <v>#VALUE!</v>
      </c>
      <c r="BE133" s="198" t="s">
        <v>515</v>
      </c>
    </row>
    <row r="134" s="198" customFormat="true" ht="12.8" hidden="true" customHeight="false" outlineLevel="0" collapsed="false">
      <c r="Z134" s="198" t="n">
        <v>1</v>
      </c>
      <c r="AA134" s="198" t="s">
        <v>248</v>
      </c>
      <c r="AB134" s="198" t="n">
        <v>162</v>
      </c>
      <c r="AC134" s="198" t="str">
        <f aca="false">IF(AT134=1,AB134,"")</f>
        <v/>
      </c>
      <c r="AD134" s="198" t="str">
        <f aca="false">IF(AND(AC134&lt;&gt;"",TRIM(AF134)&lt;&gt;""),1,"")</f>
        <v/>
      </c>
      <c r="AE134" s="198" t="str">
        <f aca="false">IF(AD134=1,SUMPRODUCT(-(AC$3:AC$303&lt;=AC134),-(AD$3:AD$303=1)),"")</f>
        <v/>
      </c>
      <c r="AF134" s="198" t="str">
        <f aca="false">CONCATENATE(IF(AU134=1,"ST ",""),IF(AV134=1,"LA ",""),IF(AW134=1,"10",""))</f>
        <v>ST LA </v>
      </c>
      <c r="AG134" s="198" t="str">
        <f aca="false">IF(AND(AC134&lt;&gt;"",TRIM(AI134)&lt;&gt;""),2,"")</f>
        <v/>
      </c>
      <c r="AH134" s="198" t="str">
        <f aca="false">IF(AG134=2,SUMPRODUCT(-(AC$3:AC$303&lt;=AC134),-(AG$3:AG$303=2)),"")</f>
        <v/>
      </c>
      <c r="AI134" s="198" t="str">
        <f aca="false">CONCATENATE(IF(AU134=2,"ST ",""),IF(AV134=2,"LA ",""),IF(AW134=2,"10",""))</f>
        <v/>
      </c>
      <c r="AT134" s="198" t="str">
        <f aca="false">IF(AND('Уровни пары'!$E39="+",'Уровни пары'!$AB2&lt;&gt;""),1,"")</f>
        <v/>
      </c>
      <c r="AU134" s="209" t="n">
        <f aca="false">'Уровни пары'!$G39</f>
        <v>1</v>
      </c>
      <c r="AV134" s="209" t="n">
        <f aca="false">'Уровни пары'!$H39</f>
        <v>1</v>
      </c>
      <c r="AW134" s="198" t="n">
        <f aca="false">'Уровни пары'!$I39</f>
        <v>0</v>
      </c>
      <c r="AY134" s="198" t="str">
        <f aca="false">_xlfn.FORMULATEXT(AU134)</f>
        <v>=$'Уровни пары'.$G39</v>
      </c>
      <c r="BA134" s="198" t="s">
        <v>855</v>
      </c>
      <c r="BB134" s="198" t="e">
        <f aca="false">SEARCH("соло",BA134)</f>
        <v>#VALUE!</v>
      </c>
      <c r="BC134" s="198" t="e">
        <f aca="false">IF(BB134&gt;0,"$'Классы соло'.$T2&lt;&gt;''","$'Классы пары'.$T2&lt;&gt;''")</f>
        <v>#VALUE!</v>
      </c>
      <c r="BE134" s="198" t="s">
        <v>515</v>
      </c>
    </row>
    <row r="135" s="198" customFormat="true" ht="12.8" hidden="true" customHeight="false" outlineLevel="0" collapsed="false">
      <c r="Z135" s="198" t="n">
        <v>1</v>
      </c>
      <c r="AA135" s="198" t="s">
        <v>249</v>
      </c>
      <c r="AB135" s="198" t="n">
        <v>163</v>
      </c>
      <c r="AC135" s="198" t="str">
        <f aca="false">IF(AT135=1,AB135,"")</f>
        <v/>
      </c>
      <c r="AD135" s="198" t="str">
        <f aca="false">IF(AND(AC135&lt;&gt;"",TRIM(AF135)&lt;&gt;""),1,"")</f>
        <v/>
      </c>
      <c r="AE135" s="198" t="str">
        <f aca="false">IF(AD135=1,SUMPRODUCT(-(AC$3:AC$303&lt;=AC135),-(AD$3:AD$303=1)),"")</f>
        <v/>
      </c>
      <c r="AF135" s="198" t="str">
        <f aca="false">CONCATENATE(IF(AU135=1,"ST ",""),IF(AV135=1,"LA ",""),IF(AW135=1,"10",""))</f>
        <v>ST LA </v>
      </c>
      <c r="AG135" s="198" t="str">
        <f aca="false">IF(AND(AC135&lt;&gt;"",TRIM(AI135)&lt;&gt;""),2,"")</f>
        <v/>
      </c>
      <c r="AH135" s="198" t="str">
        <f aca="false">IF(AG135=2,SUMPRODUCT(-(AC$3:AC$303&lt;=AC135),-(AG$3:AG$303=2)),"")</f>
        <v/>
      </c>
      <c r="AI135" s="198" t="str">
        <f aca="false">CONCATENATE(IF(AU135=2,"ST ",""),IF(AV135=2,"LA ",""),IF(AW135=2,"10",""))</f>
        <v/>
      </c>
      <c r="AT135" s="198" t="str">
        <f aca="false">IF(AND('Уровни пары'!$Q39="+",'Уровни пары'!$AB2&lt;&gt;""),1,"")</f>
        <v/>
      </c>
      <c r="AU135" s="209" t="n">
        <f aca="false">'Уровни пары'!$S39</f>
        <v>1</v>
      </c>
      <c r="AV135" s="209" t="n">
        <f aca="false">'Уровни пары'!$T39</f>
        <v>1</v>
      </c>
      <c r="AW135" s="198" t="n">
        <f aca="false">'Уровни пары'!$U39</f>
        <v>0</v>
      </c>
      <c r="AY135" s="198" t="str">
        <f aca="false">_xlfn.FORMULATEXT(AU135)</f>
        <v>=$'Уровни пары'.$S39</v>
      </c>
      <c r="BA135" s="198" t="s">
        <v>856</v>
      </c>
      <c r="BB135" s="198" t="e">
        <f aca="false">SEARCH("соло",BA135)</f>
        <v>#VALUE!</v>
      </c>
      <c r="BC135" s="198" t="e">
        <f aca="false">IF(BB135&gt;0,"$'Классы соло'.$T2&lt;&gt;''","$'Классы пары'.$T2&lt;&gt;''")</f>
        <v>#VALUE!</v>
      </c>
      <c r="BE135" s="198" t="s">
        <v>515</v>
      </c>
    </row>
    <row r="136" s="198" customFormat="true" ht="12.8" hidden="true" customHeight="false" outlineLevel="0" collapsed="false">
      <c r="Z136" s="198" t="n">
        <v>1</v>
      </c>
      <c r="AA136" s="198" t="s">
        <v>395</v>
      </c>
      <c r="AB136" s="198" t="n">
        <v>68</v>
      </c>
      <c r="AC136" s="198" t="str">
        <f aca="false">IF(AT136=1,AB136,"")</f>
        <v/>
      </c>
      <c r="AD136" s="198" t="str">
        <f aca="false">IF(AND(AC136&lt;&gt;"",TRIM(AF136)&lt;&gt;""),1,"")</f>
        <v/>
      </c>
      <c r="AE136" s="198" t="str">
        <f aca="false">IF(AD136=1,SUMPRODUCT(-(AC$3:AC$303&lt;=AC136),-(AD$3:AD$303=1)),"")</f>
        <v/>
      </c>
      <c r="AF136" s="198" t="str">
        <f aca="false">CONCATENATE(IF(AU136=1,"ST ",""),IF(AV136=1,"LA ",""),IF(AW136=1,"10",""))</f>
        <v>ST LA </v>
      </c>
      <c r="AG136" s="198" t="str">
        <f aca="false">IF(AND(AC136&lt;&gt;"",TRIM(AI136)&lt;&gt;""),2,"")</f>
        <v/>
      </c>
      <c r="AH136" s="198" t="str">
        <f aca="false">IF(AG136=2,SUMPRODUCT(-(AC$3:AC$303&lt;=AC136),-(AG$3:AG$303=2)),"")</f>
        <v/>
      </c>
      <c r="AI136" s="198" t="str">
        <f aca="false">CONCATENATE(IF(AU136=2,"ST ",""),IF(AV136=2,"LA ",""),IF(AW136=2,"10",""))</f>
        <v/>
      </c>
      <c r="AT136" s="198" t="str">
        <f aca="false">IF(AND('Уровни соло'!$E45="+",'Уровни соло'!$AB2&lt;&gt;""),1,"")</f>
        <v/>
      </c>
      <c r="AU136" s="209" t="n">
        <f aca="false">'Уровни соло'!$G45</f>
        <v>1</v>
      </c>
      <c r="AV136" s="209" t="n">
        <f aca="false">'Уровни соло'!$H45</f>
        <v>1</v>
      </c>
      <c r="AW136" s="198" t="n">
        <f aca="false">'Уровни соло'!$I45</f>
        <v>0</v>
      </c>
      <c r="AY136" s="198" t="str">
        <f aca="false">_xlfn.FORMULATEXT(AU136)</f>
        <v>=$'Уровни соло'.$G45</v>
      </c>
      <c r="BA136" s="198" t="s">
        <v>857</v>
      </c>
      <c r="BB136" s="198" t="n">
        <f aca="false">SEARCH("соло",BA136)</f>
        <v>10</v>
      </c>
      <c r="BC136" s="198" t="str">
        <f aca="false">IF(BB136&gt;0,"$'Классы соло'.$T2&lt;&gt;''","$'Классы пары'.$T2&lt;&gt;''")</f>
        <v>$'Классы соло'.$T2&lt;&gt;''</v>
      </c>
      <c r="BE136" s="198" t="s">
        <v>511</v>
      </c>
    </row>
    <row r="137" s="198" customFormat="true" ht="12.8" hidden="true" customHeight="false" outlineLevel="0" collapsed="false">
      <c r="Z137" s="198" t="n">
        <v>1</v>
      </c>
      <c r="AA137" s="198" t="s">
        <v>396</v>
      </c>
      <c r="AB137" s="198" t="n">
        <v>69</v>
      </c>
      <c r="AC137" s="198" t="str">
        <f aca="false">IF(AT137=1,AB137,"")</f>
        <v/>
      </c>
      <c r="AD137" s="198" t="str">
        <f aca="false">IF(AND(AC137&lt;&gt;"",TRIM(AF137)&lt;&gt;""),1,"")</f>
        <v/>
      </c>
      <c r="AE137" s="198" t="str">
        <f aca="false">IF(AD137=1,SUMPRODUCT(-(AC$3:AC$303&lt;=AC137),-(AD$3:AD$303=1)),"")</f>
        <v/>
      </c>
      <c r="AF137" s="198" t="str">
        <f aca="false">CONCATENATE(IF(AU137=1,"ST ",""),IF(AV137=1,"LA ",""),IF(AW137=1,"10",""))</f>
        <v>ST LA </v>
      </c>
      <c r="AG137" s="198" t="str">
        <f aca="false">IF(AND(AC137&lt;&gt;"",TRIM(AI137)&lt;&gt;""),2,"")</f>
        <v/>
      </c>
      <c r="AH137" s="198" t="str">
        <f aca="false">IF(AG137=2,SUMPRODUCT(-(AC$3:AC$303&lt;=AC137),-(AG$3:AG$303=2)),"")</f>
        <v/>
      </c>
      <c r="AI137" s="198" t="str">
        <f aca="false">CONCATENATE(IF(AU137=2,"ST ",""),IF(AV137=2,"LA ",""),IF(AW137=2,"10",""))</f>
        <v/>
      </c>
      <c r="AT137" s="198" t="str">
        <f aca="false">IF(AND('Уровни соло'!$K45="+",'Уровни соло'!$AB2&lt;&gt;""),1,"")</f>
        <v/>
      </c>
      <c r="AU137" s="209" t="n">
        <f aca="false">'Уровни соло'!$M45</f>
        <v>1</v>
      </c>
      <c r="AV137" s="209" t="n">
        <f aca="false">'Уровни соло'!$N45</f>
        <v>1</v>
      </c>
      <c r="AW137" s="198" t="n">
        <f aca="false">'Уровни соло'!$O45</f>
        <v>0</v>
      </c>
      <c r="AY137" s="198" t="str">
        <f aca="false">_xlfn.FORMULATEXT(AU137)</f>
        <v>=$'Уровни соло'.$M45</v>
      </c>
      <c r="BA137" s="198" t="s">
        <v>858</v>
      </c>
      <c r="BB137" s="198" t="n">
        <f aca="false">SEARCH("соло",BA137)</f>
        <v>10</v>
      </c>
      <c r="BC137" s="198" t="str">
        <f aca="false">IF(BB137&gt;0,"$'Классы соло'.$T2&lt;&gt;''","$'Классы пары'.$T2&lt;&gt;''")</f>
        <v>$'Классы соло'.$T2&lt;&gt;''</v>
      </c>
      <c r="BE137" s="198" t="s">
        <v>511</v>
      </c>
    </row>
    <row r="138" s="198" customFormat="true" ht="12.8" hidden="true" customHeight="false" outlineLevel="0" collapsed="false">
      <c r="Z138" s="198" t="n">
        <v>1</v>
      </c>
      <c r="AA138" s="198" t="s">
        <v>397</v>
      </c>
      <c r="AB138" s="198" t="n">
        <v>70</v>
      </c>
      <c r="AC138" s="198" t="str">
        <f aca="false">IF(AT138=1,AB138,"")</f>
        <v/>
      </c>
      <c r="AD138" s="198" t="str">
        <f aca="false">IF(AND(AC138&lt;&gt;"",TRIM(AF138)&lt;&gt;""),1,"")</f>
        <v/>
      </c>
      <c r="AE138" s="198" t="str">
        <f aca="false">IF(AD138=1,SUMPRODUCT(-(AC$3:AC$303&lt;=AC138),-(AD$3:AD$303=1)),"")</f>
        <v/>
      </c>
      <c r="AF138" s="198" t="str">
        <f aca="false">CONCATENATE(IF(AU138=1,"ST ",""),IF(AV138=1,"LA ",""),IF(AW138=1,"10",""))</f>
        <v>ST LA </v>
      </c>
      <c r="AG138" s="198" t="str">
        <f aca="false">IF(AND(AC138&lt;&gt;"",TRIM(AI138)&lt;&gt;""),2,"")</f>
        <v/>
      </c>
      <c r="AH138" s="198" t="str">
        <f aca="false">IF(AG138=2,SUMPRODUCT(-(AC$3:AC$303&lt;=AC138),-(AG$3:AG$303=2)),"")</f>
        <v/>
      </c>
      <c r="AI138" s="198" t="str">
        <f aca="false">CONCATENATE(IF(AU138=2,"ST ",""),IF(AV138=2,"LA ",""),IF(AW138=2,"10",""))</f>
        <v/>
      </c>
      <c r="AT138" s="198" t="str">
        <f aca="false">IF(AND('Уровни соло'!$W45="+",'Уровни соло'!$AB2&lt;&gt;""),1,"")</f>
        <v/>
      </c>
      <c r="AU138" s="209" t="n">
        <f aca="false">'Уровни соло'!$Y45</f>
        <v>1</v>
      </c>
      <c r="AV138" s="209" t="n">
        <f aca="false">'Уровни соло'!$Z45</f>
        <v>1</v>
      </c>
      <c r="AW138" s="198" t="n">
        <f aca="false">'Уровни соло'!$AA45</f>
        <v>0</v>
      </c>
      <c r="AY138" s="198" t="str">
        <f aca="false">_xlfn.FORMULATEXT(AU138)</f>
        <v>=$'Уровни соло'.$Y45</v>
      </c>
      <c r="BA138" s="198" t="s">
        <v>859</v>
      </c>
      <c r="BB138" s="198" t="n">
        <f aca="false">SEARCH("соло",BA138)</f>
        <v>10</v>
      </c>
      <c r="BC138" s="198" t="str">
        <f aca="false">IF(BB138&gt;0,"$'Классы соло'.$T2&lt;&gt;''","$'Классы пары'.$T2&lt;&gt;''")</f>
        <v>$'Классы соло'.$T2&lt;&gt;''</v>
      </c>
      <c r="BE138" s="198" t="s">
        <v>511</v>
      </c>
    </row>
    <row r="139" s="198" customFormat="true" ht="12.8" hidden="true" customHeight="false" outlineLevel="0" collapsed="false">
      <c r="Z139" s="198" t="n">
        <v>1</v>
      </c>
      <c r="AA139" s="198" t="s">
        <v>398</v>
      </c>
      <c r="AB139" s="198" t="n">
        <v>71</v>
      </c>
      <c r="AC139" s="198" t="str">
        <f aca="false">IF(AT139=1,AB139,"")</f>
        <v/>
      </c>
      <c r="AD139" s="198" t="str">
        <f aca="false">IF(AND(AC139&lt;&gt;"",TRIM(AF139)&lt;&gt;""),1,"")</f>
        <v/>
      </c>
      <c r="AE139" s="198" t="str">
        <f aca="false">IF(AD139=1,SUMPRODUCT(-(AC$3:AC$303&lt;=AC139),-(AD$3:AD$303=1)),"")</f>
        <v/>
      </c>
      <c r="AF139" s="198" t="str">
        <f aca="false">CONCATENATE(IF(AU139=1,"ST ",""),IF(AV139=1,"LA ",""),IF(AW139=1,"10",""))</f>
        <v>ST LA </v>
      </c>
      <c r="AG139" s="198" t="str">
        <f aca="false">IF(AND(AC139&lt;&gt;"",TRIM(AI139)&lt;&gt;""),2,"")</f>
        <v/>
      </c>
      <c r="AH139" s="198" t="str">
        <f aca="false">IF(AG139=2,SUMPRODUCT(-(AC$3:AC$303&lt;=AC139),-(AG$3:AG$303=2)),"")</f>
        <v/>
      </c>
      <c r="AI139" s="198" t="str">
        <f aca="false">CONCATENATE(IF(AU139=2,"ST ",""),IF(AV139=2,"LA ",""),IF(AW139=2,"10",""))</f>
        <v/>
      </c>
      <c r="AT139" s="198" t="str">
        <f aca="false">IF(AND('Уровни соло'!$E46="+",'Уровни соло'!$AB2&lt;&gt;""),1,"")</f>
        <v/>
      </c>
      <c r="AU139" s="209" t="n">
        <f aca="false">'Уровни соло'!$G46</f>
        <v>1</v>
      </c>
      <c r="AV139" s="209" t="n">
        <f aca="false">'Уровни соло'!$H46</f>
        <v>1</v>
      </c>
      <c r="AW139" s="198" t="n">
        <f aca="false">'Уровни соло'!$I46</f>
        <v>0</v>
      </c>
      <c r="AY139" s="198" t="str">
        <f aca="false">_xlfn.FORMULATEXT(AU139)</f>
        <v>=$'Уровни соло'.$G46</v>
      </c>
      <c r="BA139" s="198" t="s">
        <v>860</v>
      </c>
      <c r="BB139" s="198" t="n">
        <f aca="false">SEARCH("соло",BA139)</f>
        <v>10</v>
      </c>
      <c r="BC139" s="198" t="str">
        <f aca="false">IF(BB139&gt;0,"$'Классы соло'.$T2&lt;&gt;''","$'Классы пары'.$T2&lt;&gt;''")</f>
        <v>$'Классы соло'.$T2&lt;&gt;''</v>
      </c>
      <c r="BE139" s="198" t="s">
        <v>511</v>
      </c>
    </row>
    <row r="140" s="198" customFormat="true" ht="12.8" hidden="true" customHeight="false" outlineLevel="0" collapsed="false">
      <c r="Z140" s="198" t="n">
        <v>1</v>
      </c>
      <c r="AA140" s="198" t="s">
        <v>399</v>
      </c>
      <c r="AB140" s="198" t="n">
        <v>72</v>
      </c>
      <c r="AC140" s="198" t="str">
        <f aca="false">IF(AT140=1,AB140,"")</f>
        <v/>
      </c>
      <c r="AD140" s="198" t="str">
        <f aca="false">IF(AND(AC140&lt;&gt;"",TRIM(AF140)&lt;&gt;""),1,"")</f>
        <v/>
      </c>
      <c r="AE140" s="198" t="str">
        <f aca="false">IF(AD140=1,SUMPRODUCT(-(AC$3:AC$303&lt;=AC140),-(AD$3:AD$303=1)),"")</f>
        <v/>
      </c>
      <c r="AF140" s="198" t="str">
        <f aca="false">CONCATENATE(IF(AU140=1,"ST ",""),IF(AV140=1,"LA ",""),IF(AW140=1,"10",""))</f>
        <v>ST LA </v>
      </c>
      <c r="AG140" s="198" t="str">
        <f aca="false">IF(AND(AC140&lt;&gt;"",TRIM(AI140)&lt;&gt;""),2,"")</f>
        <v/>
      </c>
      <c r="AH140" s="198" t="str">
        <f aca="false">IF(AG140=2,SUMPRODUCT(-(AC$3:AC$303&lt;=AC140),-(AG$3:AG$303=2)),"")</f>
        <v/>
      </c>
      <c r="AI140" s="198" t="str">
        <f aca="false">CONCATENATE(IF(AU140=2,"ST ",""),IF(AV140=2,"LA ",""),IF(AW140=2,"10",""))</f>
        <v/>
      </c>
      <c r="AT140" s="198" t="str">
        <f aca="false">IF(AND('Уровни соло'!$K46="+",'Уровни соло'!$AB2&lt;&gt;""),1,"")</f>
        <v/>
      </c>
      <c r="AU140" s="209" t="n">
        <f aca="false">'Уровни соло'!$M46</f>
        <v>1</v>
      </c>
      <c r="AV140" s="209" t="n">
        <f aca="false">'Уровни соло'!$N46</f>
        <v>1</v>
      </c>
      <c r="AW140" s="198" t="n">
        <f aca="false">'Уровни соло'!$O46</f>
        <v>0</v>
      </c>
      <c r="AY140" s="198" t="str">
        <f aca="false">_xlfn.FORMULATEXT(AU140)</f>
        <v>=$'Уровни соло'.$M46</v>
      </c>
      <c r="BA140" s="198" t="s">
        <v>861</v>
      </c>
      <c r="BB140" s="198" t="n">
        <f aca="false">SEARCH("соло",BA140)</f>
        <v>10</v>
      </c>
      <c r="BC140" s="198" t="str">
        <f aca="false">IF(BB140&gt;0,"$'Классы соло'.$T2&lt;&gt;''","$'Классы пары'.$T2&lt;&gt;''")</f>
        <v>$'Классы соло'.$T2&lt;&gt;''</v>
      </c>
      <c r="BE140" s="198" t="s">
        <v>511</v>
      </c>
    </row>
    <row r="141" s="198" customFormat="true" ht="12.8" hidden="true" customHeight="false" outlineLevel="0" collapsed="false">
      <c r="Z141" s="198" t="n">
        <v>1</v>
      </c>
      <c r="AA141" s="198" t="s">
        <v>400</v>
      </c>
      <c r="AB141" s="198" t="n">
        <v>73</v>
      </c>
      <c r="AC141" s="198" t="str">
        <f aca="false">IF(AT141=1,AB141,"")</f>
        <v/>
      </c>
      <c r="AD141" s="198" t="str">
        <f aca="false">IF(AND(AC141&lt;&gt;"",TRIM(AF141)&lt;&gt;""),1,"")</f>
        <v/>
      </c>
      <c r="AE141" s="198" t="str">
        <f aca="false">IF(AD141=1,SUMPRODUCT(-(AC$3:AC$303&lt;=AC141),-(AD$3:AD$303=1)),"")</f>
        <v/>
      </c>
      <c r="AF141" s="198" t="str">
        <f aca="false">CONCATENATE(IF(AU141=1,"ST ",""),IF(AV141=1,"LA ",""),IF(AW141=1,"10",""))</f>
        <v>ST LA </v>
      </c>
      <c r="AG141" s="198" t="str">
        <f aca="false">IF(AND(AC141&lt;&gt;"",TRIM(AI141)&lt;&gt;""),2,"")</f>
        <v/>
      </c>
      <c r="AH141" s="198" t="str">
        <f aca="false">IF(AG141=2,SUMPRODUCT(-(AC$3:AC$303&lt;=AC141),-(AG$3:AG$303=2)),"")</f>
        <v/>
      </c>
      <c r="AI141" s="198" t="str">
        <f aca="false">CONCATENATE(IF(AU141=2,"ST ",""),IF(AV141=2,"LA ",""),IF(AW141=2,"10",""))</f>
        <v/>
      </c>
      <c r="AT141" s="198" t="str">
        <f aca="false">IF(AND('Уровни соло'!$Q46="+",'Уровни соло'!$AB2&lt;&gt;""),1,"")</f>
        <v/>
      </c>
      <c r="AU141" s="209" t="n">
        <f aca="false">'Уровни соло'!$S46</f>
        <v>1</v>
      </c>
      <c r="AV141" s="209" t="n">
        <f aca="false">'Уровни соло'!$T46</f>
        <v>1</v>
      </c>
      <c r="AW141" s="198" t="n">
        <f aca="false">'Уровни соло'!$U46</f>
        <v>0</v>
      </c>
      <c r="AY141" s="198" t="str">
        <f aca="false">_xlfn.FORMULATEXT(AU141)</f>
        <v>=$'Уровни соло'.$S46</v>
      </c>
      <c r="BA141" s="198" t="s">
        <v>862</v>
      </c>
      <c r="BB141" s="198" t="n">
        <f aca="false">SEARCH("соло",BA141)</f>
        <v>10</v>
      </c>
      <c r="BC141" s="198" t="str">
        <f aca="false">IF(BB141&gt;0,"$'Классы соло'.$T2&lt;&gt;''","$'Классы пары'.$T2&lt;&gt;''")</f>
        <v>$'Классы соло'.$T2&lt;&gt;''</v>
      </c>
      <c r="BE141" s="198" t="s">
        <v>511</v>
      </c>
    </row>
    <row r="142" s="198" customFormat="true" ht="12.8" hidden="true" customHeight="false" outlineLevel="0" collapsed="false">
      <c r="Z142" s="198" t="n">
        <v>1</v>
      </c>
      <c r="AA142" s="198" t="s">
        <v>401</v>
      </c>
      <c r="AB142" s="198" t="n">
        <v>74</v>
      </c>
      <c r="AC142" s="198" t="str">
        <f aca="false">IF(AT142=1,AB142,"")</f>
        <v/>
      </c>
      <c r="AD142" s="198" t="str">
        <f aca="false">IF(AND(AC142&lt;&gt;"",TRIM(AF142)&lt;&gt;""),1,"")</f>
        <v/>
      </c>
      <c r="AE142" s="198" t="str">
        <f aca="false">IF(AD142=1,SUMPRODUCT(-(AC$3:AC$303&lt;=AC142),-(AD$3:AD$303=1)),"")</f>
        <v/>
      </c>
      <c r="AF142" s="198" t="str">
        <f aca="false">CONCATENATE(IF(AU142=1,"ST ",""),IF(AV142=1,"LA ",""),IF(AW142=1,"10",""))</f>
        <v>ST LA </v>
      </c>
      <c r="AG142" s="198" t="str">
        <f aca="false">IF(AND(AC142&lt;&gt;"",TRIM(AI142)&lt;&gt;""),2,"")</f>
        <v/>
      </c>
      <c r="AH142" s="198" t="str">
        <f aca="false">IF(AG142=2,SUMPRODUCT(-(AC$3:AC$303&lt;=AC142),-(AG$3:AG$303=2)),"")</f>
        <v/>
      </c>
      <c r="AI142" s="198" t="str">
        <f aca="false">CONCATENATE(IF(AU142=2,"ST ",""),IF(AV142=2,"LA ",""),IF(AW142=2,"10",""))</f>
        <v/>
      </c>
      <c r="AT142" s="198" t="str">
        <f aca="false">IF(AND('Уровни соло'!$W46="+",'Уровни соло'!$AB2&lt;&gt;""),1,"")</f>
        <v/>
      </c>
      <c r="AU142" s="209" t="n">
        <f aca="false">'Уровни соло'!$Y46</f>
        <v>1</v>
      </c>
      <c r="AV142" s="209" t="n">
        <f aca="false">'Уровни соло'!$Z46</f>
        <v>1</v>
      </c>
      <c r="AW142" s="198" t="n">
        <f aca="false">'Уровни соло'!$AA46</f>
        <v>0</v>
      </c>
      <c r="AY142" s="198" t="str">
        <f aca="false">_xlfn.FORMULATEXT(AU142)</f>
        <v>=$'Уровни соло'.$Y46</v>
      </c>
      <c r="BA142" s="198" t="s">
        <v>863</v>
      </c>
      <c r="BB142" s="198" t="n">
        <f aca="false">SEARCH("соло",BA142)</f>
        <v>10</v>
      </c>
      <c r="BC142" s="198" t="str">
        <f aca="false">IF(BB142&gt;0,"$'Классы соло'.$T2&lt;&gt;''","$'Классы пары'.$T2&lt;&gt;''")</f>
        <v>$'Классы соло'.$T2&lt;&gt;''</v>
      </c>
      <c r="BE142" s="198" t="s">
        <v>511</v>
      </c>
    </row>
    <row r="143" s="198" customFormat="true" ht="12.8" hidden="true" customHeight="false" outlineLevel="0" collapsed="false">
      <c r="Z143" s="198" t="n">
        <v>1</v>
      </c>
      <c r="AA143" s="198" t="s">
        <v>402</v>
      </c>
      <c r="AB143" s="198" t="n">
        <v>75</v>
      </c>
      <c r="AC143" s="198" t="str">
        <f aca="false">IF(AT143=1,AB143,"")</f>
        <v/>
      </c>
      <c r="AD143" s="198" t="str">
        <f aca="false">IF(AND(AC143&lt;&gt;"",TRIM(AF143)&lt;&gt;""),1,"")</f>
        <v/>
      </c>
      <c r="AE143" s="198" t="str">
        <f aca="false">IF(AD143=1,SUMPRODUCT(-(AC$3:AC$303&lt;=AC143),-(AD$3:AD$303=1)),"")</f>
        <v/>
      </c>
      <c r="AF143" s="198" t="str">
        <f aca="false">CONCATENATE(IF(AU143=1,"ST ",""),IF(AV143=1,"LA ",""),IF(AW143=1,"10",""))</f>
        <v>ST LA </v>
      </c>
      <c r="AG143" s="198" t="str">
        <f aca="false">IF(AND(AC143&lt;&gt;"",TRIM(AI143)&lt;&gt;""),2,"")</f>
        <v/>
      </c>
      <c r="AH143" s="198" t="str">
        <f aca="false">IF(AG143=2,SUMPRODUCT(-(AC$3:AC$303&lt;=AC143),-(AG$3:AG$303=2)),"")</f>
        <v/>
      </c>
      <c r="AI143" s="198" t="str">
        <f aca="false">CONCATENATE(IF(AU143=2,"ST ",""),IF(AV143=2,"LA ",""),IF(AW143=2,"10",""))</f>
        <v/>
      </c>
      <c r="AT143" s="198" t="str">
        <f aca="false">IF(AND('Уровни соло'!$E47="+",'Уровни соло'!$AB2&lt;&gt;""),1,"")</f>
        <v/>
      </c>
      <c r="AU143" s="209" t="n">
        <f aca="false">'Уровни соло'!$G47</f>
        <v>1</v>
      </c>
      <c r="AV143" s="209" t="n">
        <f aca="false">'Уровни соло'!$H47</f>
        <v>1</v>
      </c>
      <c r="AW143" s="198" t="n">
        <f aca="false">'Уровни соло'!$I47</f>
        <v>0</v>
      </c>
      <c r="AY143" s="198" t="str">
        <f aca="false">_xlfn.FORMULATEXT(AU143)</f>
        <v>=$'Уровни соло'.$G47</v>
      </c>
      <c r="BA143" s="198" t="s">
        <v>864</v>
      </c>
      <c r="BB143" s="198" t="n">
        <f aca="false">SEARCH("соло",BA143)</f>
        <v>10</v>
      </c>
      <c r="BC143" s="198" t="str">
        <f aca="false">IF(BB143&gt;0,"$'Классы соло'.$T2&lt;&gt;''","$'Классы пары'.$T2&lt;&gt;''")</f>
        <v>$'Классы соло'.$T2&lt;&gt;''</v>
      </c>
      <c r="BE143" s="198" t="s">
        <v>511</v>
      </c>
    </row>
    <row r="144" s="198" customFormat="true" ht="12.8" hidden="true" customHeight="false" outlineLevel="0" collapsed="false">
      <c r="Z144" s="198" t="n">
        <v>1</v>
      </c>
      <c r="AA144" s="198" t="s">
        <v>403</v>
      </c>
      <c r="AB144" s="198" t="n">
        <v>76</v>
      </c>
      <c r="AC144" s="198" t="str">
        <f aca="false">IF(AT144=1,AB144,"")</f>
        <v/>
      </c>
      <c r="AD144" s="198" t="str">
        <f aca="false">IF(AND(AC144&lt;&gt;"",TRIM(AF144)&lt;&gt;""),1,"")</f>
        <v/>
      </c>
      <c r="AE144" s="198" t="str">
        <f aca="false">IF(AD144=1,SUMPRODUCT(-(AC$3:AC$303&lt;=AC144),-(AD$3:AD$303=1)),"")</f>
        <v/>
      </c>
      <c r="AF144" s="198" t="str">
        <f aca="false">CONCATENATE(IF(AU144=1,"ST ",""),IF(AV144=1,"LA ",""),IF(AW144=1,"10",""))</f>
        <v>ST LA </v>
      </c>
      <c r="AG144" s="198" t="str">
        <f aca="false">IF(AND(AC144&lt;&gt;"",TRIM(AI144)&lt;&gt;""),2,"")</f>
        <v/>
      </c>
      <c r="AH144" s="198" t="str">
        <f aca="false">IF(AG144=2,SUMPRODUCT(-(AC$3:AC$303&lt;=AC144),-(AG$3:AG$303=2)),"")</f>
        <v/>
      </c>
      <c r="AI144" s="198" t="str">
        <f aca="false">CONCATENATE(IF(AU144=2,"ST ",""),IF(AV144=2,"LA ",""),IF(AW144=2,"10",""))</f>
        <v/>
      </c>
      <c r="AT144" s="198" t="str">
        <f aca="false">IF(AND('Уровни соло'!$K47="+",'Уровни соло'!$AB2&lt;&gt;""),1,"")</f>
        <v/>
      </c>
      <c r="AU144" s="209" t="n">
        <f aca="false">'Уровни соло'!$M47</f>
        <v>1</v>
      </c>
      <c r="AV144" s="209" t="n">
        <f aca="false">'Уровни соло'!$N47</f>
        <v>1</v>
      </c>
      <c r="AW144" s="198" t="n">
        <f aca="false">'Уровни соло'!$O47</f>
        <v>0</v>
      </c>
      <c r="AY144" s="198" t="str">
        <f aca="false">_xlfn.FORMULATEXT(AU144)</f>
        <v>=$'Уровни соло'.$M47</v>
      </c>
      <c r="BA144" s="198" t="s">
        <v>865</v>
      </c>
      <c r="BB144" s="198" t="n">
        <f aca="false">SEARCH("соло",BA144)</f>
        <v>10</v>
      </c>
      <c r="BC144" s="198" t="str">
        <f aca="false">IF(BB144&gt;0,"$'Классы соло'.$T2&lt;&gt;''","$'Классы пары'.$T2&lt;&gt;''")</f>
        <v>$'Классы соло'.$T2&lt;&gt;''</v>
      </c>
      <c r="BE144" s="198" t="s">
        <v>511</v>
      </c>
    </row>
    <row r="145" s="198" customFormat="true" ht="12.8" hidden="true" customHeight="false" outlineLevel="0" collapsed="false">
      <c r="Z145" s="198" t="n">
        <v>1</v>
      </c>
      <c r="AA145" s="198" t="s">
        <v>404</v>
      </c>
      <c r="AB145" s="198" t="n">
        <v>77</v>
      </c>
      <c r="AC145" s="198" t="str">
        <f aca="false">IF(AT145=1,AB145,"")</f>
        <v/>
      </c>
      <c r="AD145" s="198" t="str">
        <f aca="false">IF(AND(AC145&lt;&gt;"",TRIM(AF145)&lt;&gt;""),1,"")</f>
        <v/>
      </c>
      <c r="AE145" s="198" t="str">
        <f aca="false">IF(AD145=1,SUMPRODUCT(-(AC$3:AC$303&lt;=AC145),-(AD$3:AD$303=1)),"")</f>
        <v/>
      </c>
      <c r="AF145" s="198" t="str">
        <f aca="false">CONCATENATE(IF(AU145=1,"ST ",""),IF(AV145=1,"LA ",""),IF(AW145=1,"10",""))</f>
        <v>ST LA </v>
      </c>
      <c r="AG145" s="198" t="str">
        <f aca="false">IF(AND(AC145&lt;&gt;"",TRIM(AI145)&lt;&gt;""),2,"")</f>
        <v/>
      </c>
      <c r="AH145" s="198" t="str">
        <f aca="false">IF(AG145=2,SUMPRODUCT(-(AC$3:AC$303&lt;=AC145),-(AG$3:AG$303=2)),"")</f>
        <v/>
      </c>
      <c r="AI145" s="198" t="str">
        <f aca="false">CONCATENATE(IF(AU145=2,"ST ",""),IF(AV145=2,"LA ",""),IF(AW145=2,"10",""))</f>
        <v/>
      </c>
      <c r="AT145" s="198" t="str">
        <f aca="false">IF(AND('Уровни соло'!$Q47="+",'Уровни соло'!$AB2&lt;&gt;""),1,"")</f>
        <v/>
      </c>
      <c r="AU145" s="209" t="n">
        <f aca="false">'Уровни соло'!$S47</f>
        <v>1</v>
      </c>
      <c r="AV145" s="209" t="n">
        <f aca="false">'Уровни соло'!$T47</f>
        <v>1</v>
      </c>
      <c r="AW145" s="198" t="n">
        <f aca="false">'Уровни соло'!$U47</f>
        <v>0</v>
      </c>
      <c r="AY145" s="198" t="str">
        <f aca="false">_xlfn.FORMULATEXT(AU145)</f>
        <v>=$'Уровни соло'.$S47</v>
      </c>
      <c r="BA145" s="198" t="s">
        <v>866</v>
      </c>
      <c r="BB145" s="198" t="n">
        <f aca="false">SEARCH("соло",BA145)</f>
        <v>10</v>
      </c>
      <c r="BC145" s="198" t="str">
        <f aca="false">IF(BB145&gt;0,"$'Классы соло'.$T2&lt;&gt;''","$'Классы пары'.$T2&lt;&gt;''")</f>
        <v>$'Классы соло'.$T2&lt;&gt;''</v>
      </c>
      <c r="BE145" s="198" t="s">
        <v>511</v>
      </c>
    </row>
    <row r="146" s="198" customFormat="true" ht="12.8" hidden="true" customHeight="false" outlineLevel="0" collapsed="false">
      <c r="Z146" s="198" t="n">
        <v>1</v>
      </c>
      <c r="AA146" s="198" t="s">
        <v>405</v>
      </c>
      <c r="AB146" s="198" t="n">
        <v>78</v>
      </c>
      <c r="AC146" s="198" t="str">
        <f aca="false">IF(AT146=1,AB146,"")</f>
        <v/>
      </c>
      <c r="AD146" s="198" t="str">
        <f aca="false">IF(AND(AC146&lt;&gt;"",TRIM(AF146)&lt;&gt;""),1,"")</f>
        <v/>
      </c>
      <c r="AE146" s="198" t="str">
        <f aca="false">IF(AD146=1,SUMPRODUCT(-(AC$3:AC$303&lt;=AC146),-(AD$3:AD$303=1)),"")</f>
        <v/>
      </c>
      <c r="AF146" s="198" t="str">
        <f aca="false">CONCATENATE(IF(AU146=1,"ST ",""),IF(AV146=1,"LA ",""),IF(AW146=1,"10",""))</f>
        <v>ST LA </v>
      </c>
      <c r="AG146" s="198" t="str">
        <f aca="false">IF(AND(AC146&lt;&gt;"",TRIM(AI146)&lt;&gt;""),2,"")</f>
        <v/>
      </c>
      <c r="AH146" s="198" t="str">
        <f aca="false">IF(AG146=2,SUMPRODUCT(-(AC$3:AC$303&lt;=AC146),-(AG$3:AG$303=2)),"")</f>
        <v/>
      </c>
      <c r="AI146" s="198" t="str">
        <f aca="false">CONCATENATE(IF(AU146=2,"ST ",""),IF(AV146=2,"LA ",""),IF(AW146=2,"10",""))</f>
        <v/>
      </c>
      <c r="AT146" s="198" t="str">
        <f aca="false">IF(AND('Уровни соло'!$W47="+",'Уровни соло'!$AB2&lt;&gt;""),1,"")</f>
        <v/>
      </c>
      <c r="AU146" s="209" t="n">
        <f aca="false">'Уровни соло'!$Y47</f>
        <v>1</v>
      </c>
      <c r="AV146" s="209" t="n">
        <f aca="false">'Уровни соло'!$Z47</f>
        <v>1</v>
      </c>
      <c r="AW146" s="198" t="n">
        <f aca="false">'Уровни соло'!$AA47</f>
        <v>0</v>
      </c>
      <c r="AY146" s="198" t="str">
        <f aca="false">_xlfn.FORMULATEXT(AU146)</f>
        <v>=$'Уровни соло'.$Y47</v>
      </c>
      <c r="BA146" s="198" t="s">
        <v>867</v>
      </c>
      <c r="BB146" s="198" t="n">
        <f aca="false">SEARCH("соло",BA146)</f>
        <v>10</v>
      </c>
      <c r="BC146" s="198" t="str">
        <f aca="false">IF(BB146&gt;0,"$'Классы соло'.$T2&lt;&gt;''","$'Классы пары'.$T2&lt;&gt;''")</f>
        <v>$'Классы соло'.$T2&lt;&gt;''</v>
      </c>
      <c r="BE146" s="198" t="s">
        <v>511</v>
      </c>
    </row>
    <row r="147" s="198" customFormat="true" ht="12.8" hidden="true" customHeight="false" outlineLevel="0" collapsed="false">
      <c r="Z147" s="198" t="n">
        <v>1</v>
      </c>
      <c r="AA147" s="198" t="s">
        <v>406</v>
      </c>
      <c r="AB147" s="198" t="n">
        <v>79</v>
      </c>
      <c r="AC147" s="198" t="str">
        <f aca="false">IF(AT147=1,AB147,"")</f>
        <v/>
      </c>
      <c r="AD147" s="198" t="str">
        <f aca="false">IF(AND(AC147&lt;&gt;"",TRIM(AF147)&lt;&gt;""),1,"")</f>
        <v/>
      </c>
      <c r="AE147" s="198" t="str">
        <f aca="false">IF(AD147=1,SUMPRODUCT(-(AC$3:AC$303&lt;=AC147),-(AD$3:AD$303=1)),"")</f>
        <v/>
      </c>
      <c r="AF147" s="198" t="str">
        <f aca="false">CONCATENATE(IF(AU147=1,"ST ",""),IF(AV147=1,"LA ",""),IF(AW147=1,"10",""))</f>
        <v>ST LA </v>
      </c>
      <c r="AG147" s="198" t="str">
        <f aca="false">IF(AND(AC147&lt;&gt;"",TRIM(AI147)&lt;&gt;""),2,"")</f>
        <v/>
      </c>
      <c r="AH147" s="198" t="str">
        <f aca="false">IF(AG147=2,SUMPRODUCT(-(AC$3:AC$303&lt;=AC147),-(AG$3:AG$303=2)),"")</f>
        <v/>
      </c>
      <c r="AI147" s="198" t="str">
        <f aca="false">CONCATENATE(IF(AU147=2,"ST ",""),IF(AV147=2,"LA ",""),IF(AW147=2,"10",""))</f>
        <v/>
      </c>
      <c r="AT147" s="198" t="str">
        <f aca="false">IF(AND('Уровни соло'!$E48="+",'Уровни соло'!$AB2&lt;&gt;""),1,"")</f>
        <v/>
      </c>
      <c r="AU147" s="209" t="n">
        <f aca="false">'Уровни соло'!$G48</f>
        <v>1</v>
      </c>
      <c r="AV147" s="209" t="n">
        <f aca="false">'Уровни соло'!$H48</f>
        <v>1</v>
      </c>
      <c r="AW147" s="198" t="n">
        <f aca="false">'Уровни соло'!$I48</f>
        <v>0</v>
      </c>
      <c r="AY147" s="198" t="str">
        <f aca="false">_xlfn.FORMULATEXT(AU147)</f>
        <v>=$'Уровни соло'.$G48</v>
      </c>
      <c r="BA147" s="198" t="s">
        <v>868</v>
      </c>
      <c r="BB147" s="198" t="n">
        <f aca="false">SEARCH("соло",BA147)</f>
        <v>10</v>
      </c>
      <c r="BC147" s="198" t="str">
        <f aca="false">IF(BB147&gt;0,"$'Классы соло'.$T2&lt;&gt;''","$'Классы пары'.$T2&lt;&gt;''")</f>
        <v>$'Классы соло'.$T2&lt;&gt;''</v>
      </c>
      <c r="BE147" s="198" t="s">
        <v>511</v>
      </c>
    </row>
    <row r="148" s="198" customFormat="true" ht="12.8" hidden="true" customHeight="false" outlineLevel="0" collapsed="false">
      <c r="Z148" s="198" t="n">
        <v>1</v>
      </c>
      <c r="AA148" s="198" t="s">
        <v>407</v>
      </c>
      <c r="AB148" s="198" t="n">
        <v>80</v>
      </c>
      <c r="AC148" s="198" t="str">
        <f aca="false">IF(AT148=1,AB148,"")</f>
        <v/>
      </c>
      <c r="AD148" s="198" t="str">
        <f aca="false">IF(AND(AC148&lt;&gt;"",TRIM(AF148)&lt;&gt;""),1,"")</f>
        <v/>
      </c>
      <c r="AE148" s="198" t="str">
        <f aca="false">IF(AD148=1,SUMPRODUCT(-(AC$3:AC$303&lt;=AC148),-(AD$3:AD$303=1)),"")</f>
        <v/>
      </c>
      <c r="AF148" s="198" t="str">
        <f aca="false">CONCATENATE(IF(AU148=1,"ST ",""),IF(AV148=1,"LA ",""),IF(AW148=1,"10",""))</f>
        <v>ST LA </v>
      </c>
      <c r="AG148" s="198" t="str">
        <f aca="false">IF(AND(AC148&lt;&gt;"",TRIM(AI148)&lt;&gt;""),2,"")</f>
        <v/>
      </c>
      <c r="AH148" s="198" t="str">
        <f aca="false">IF(AG148=2,SUMPRODUCT(-(AC$3:AC$303&lt;=AC148),-(AG$3:AG$303=2)),"")</f>
        <v/>
      </c>
      <c r="AI148" s="198" t="str">
        <f aca="false">CONCATENATE(IF(AU148=2,"ST ",""),IF(AV148=2,"LA ",""),IF(AW148=2,"10",""))</f>
        <v/>
      </c>
      <c r="AT148" s="198" t="str">
        <f aca="false">IF(AND('Уровни соло'!$K48="+",'Уровни соло'!$AB2&lt;&gt;""),1,"")</f>
        <v/>
      </c>
      <c r="AU148" s="209" t="n">
        <f aca="false">'Уровни соло'!$M48</f>
        <v>1</v>
      </c>
      <c r="AV148" s="209" t="n">
        <f aca="false">'Уровни соло'!$N48</f>
        <v>1</v>
      </c>
      <c r="AW148" s="198" t="n">
        <f aca="false">'Уровни соло'!$O48</f>
        <v>0</v>
      </c>
      <c r="AY148" s="198" t="str">
        <f aca="false">_xlfn.FORMULATEXT(AU148)</f>
        <v>=$'Уровни соло'.$M48</v>
      </c>
      <c r="BA148" s="198" t="s">
        <v>869</v>
      </c>
      <c r="BB148" s="198" t="n">
        <f aca="false">SEARCH("соло",BA148)</f>
        <v>10</v>
      </c>
      <c r="BC148" s="198" t="str">
        <f aca="false">IF(BB148&gt;0,"$'Классы соло'.$T2&lt;&gt;''","$'Классы пары'.$T2&lt;&gt;''")</f>
        <v>$'Классы соло'.$T2&lt;&gt;''</v>
      </c>
      <c r="BE148" s="198" t="s">
        <v>511</v>
      </c>
    </row>
    <row r="149" s="198" customFormat="true" ht="12.8" hidden="true" customHeight="false" outlineLevel="0" collapsed="false">
      <c r="Z149" s="198" t="n">
        <v>1</v>
      </c>
      <c r="AA149" s="198" t="s">
        <v>408</v>
      </c>
      <c r="AB149" s="198" t="n">
        <v>81</v>
      </c>
      <c r="AC149" s="198" t="str">
        <f aca="false">IF(AT149=1,AB149,"")</f>
        <v/>
      </c>
      <c r="AD149" s="198" t="str">
        <f aca="false">IF(AND(AC149&lt;&gt;"",TRIM(AF149)&lt;&gt;""),1,"")</f>
        <v/>
      </c>
      <c r="AE149" s="198" t="str">
        <f aca="false">IF(AD149=1,SUMPRODUCT(-(AC$3:AC$303&lt;=AC149),-(AD$3:AD$303=1)),"")</f>
        <v/>
      </c>
      <c r="AF149" s="198" t="str">
        <f aca="false">CONCATENATE(IF(AU149=1,"ST ",""),IF(AV149=1,"LA ",""),IF(AW149=1,"10",""))</f>
        <v>ST LA </v>
      </c>
      <c r="AG149" s="198" t="str">
        <f aca="false">IF(AND(AC149&lt;&gt;"",TRIM(AI149)&lt;&gt;""),2,"")</f>
        <v/>
      </c>
      <c r="AH149" s="198" t="str">
        <f aca="false">IF(AG149=2,SUMPRODUCT(-(AC$3:AC$303&lt;=AC149),-(AG$3:AG$303=2)),"")</f>
        <v/>
      </c>
      <c r="AI149" s="198" t="str">
        <f aca="false">CONCATENATE(IF(AU149=2,"ST ",""),IF(AV149=2,"LA ",""),IF(AW149=2,"10",""))</f>
        <v/>
      </c>
      <c r="AT149" s="198" t="str">
        <f aca="false">IF(AND('Уровни соло'!$Q48="+",'Уровни соло'!$AB2&lt;&gt;""),1,"")</f>
        <v/>
      </c>
      <c r="AU149" s="209" t="n">
        <f aca="false">'Уровни соло'!$S48</f>
        <v>1</v>
      </c>
      <c r="AV149" s="209" t="n">
        <f aca="false">'Уровни соло'!$T48</f>
        <v>1</v>
      </c>
      <c r="AW149" s="198" t="n">
        <f aca="false">'Уровни соло'!$U48</f>
        <v>0</v>
      </c>
      <c r="AY149" s="198" t="str">
        <f aca="false">_xlfn.FORMULATEXT(AU149)</f>
        <v>=$'Уровни соло'.$S48</v>
      </c>
      <c r="BA149" s="198" t="s">
        <v>870</v>
      </c>
      <c r="BB149" s="198" t="n">
        <f aca="false">SEARCH("соло",BA149)</f>
        <v>10</v>
      </c>
      <c r="BC149" s="198" t="str">
        <f aca="false">IF(BB149&gt;0,"$'Классы соло'.$T2&lt;&gt;''","$'Классы пары'.$T2&lt;&gt;''")</f>
        <v>$'Классы соло'.$T2&lt;&gt;''</v>
      </c>
      <c r="BE149" s="198" t="s">
        <v>511</v>
      </c>
    </row>
    <row r="150" s="198" customFormat="true" ht="12.8" hidden="true" customHeight="false" outlineLevel="0" collapsed="false">
      <c r="Z150" s="198" t="n">
        <v>1</v>
      </c>
      <c r="AA150" s="198" t="s">
        <v>409</v>
      </c>
      <c r="AB150" s="198" t="n">
        <v>82</v>
      </c>
      <c r="AC150" s="198" t="str">
        <f aca="false">IF(AT150=1,AB150,"")</f>
        <v/>
      </c>
      <c r="AD150" s="198" t="str">
        <f aca="false">IF(AND(AC150&lt;&gt;"",TRIM(AF150)&lt;&gt;""),1,"")</f>
        <v/>
      </c>
      <c r="AE150" s="198" t="str">
        <f aca="false">IF(AD150=1,SUMPRODUCT(-(AC$3:AC$303&lt;=AC150),-(AD$3:AD$303=1)),"")</f>
        <v/>
      </c>
      <c r="AF150" s="198" t="str">
        <f aca="false">CONCATENATE(IF(AU150=1,"ST ",""),IF(AV150=1,"LA ",""),IF(AW150=1,"10",""))</f>
        <v>ST LA </v>
      </c>
      <c r="AG150" s="198" t="str">
        <f aca="false">IF(AND(AC150&lt;&gt;"",TRIM(AI150)&lt;&gt;""),2,"")</f>
        <v/>
      </c>
      <c r="AH150" s="198" t="str">
        <f aca="false">IF(AG150=2,SUMPRODUCT(-(AC$3:AC$303&lt;=AC150),-(AG$3:AG$303=2)),"")</f>
        <v/>
      </c>
      <c r="AI150" s="198" t="str">
        <f aca="false">CONCATENATE(IF(AU150=2,"ST ",""),IF(AV150=2,"LA ",""),IF(AW150=2,"10",""))</f>
        <v/>
      </c>
      <c r="AT150" s="198" t="str">
        <f aca="false">IF(AND('Уровни соло'!$W48="+",'Уровни соло'!$AB2&lt;&gt;""),1,"")</f>
        <v/>
      </c>
      <c r="AU150" s="209" t="n">
        <f aca="false">'Уровни соло'!$Y48</f>
        <v>1</v>
      </c>
      <c r="AV150" s="209" t="n">
        <f aca="false">'Уровни соло'!$Z48</f>
        <v>1</v>
      </c>
      <c r="AW150" s="198" t="n">
        <f aca="false">'Уровни соло'!$AA48</f>
        <v>0</v>
      </c>
      <c r="AY150" s="198" t="str">
        <f aca="false">_xlfn.FORMULATEXT(AU150)</f>
        <v>=$'Уровни соло'.$Y48</v>
      </c>
      <c r="BA150" s="198" t="s">
        <v>871</v>
      </c>
      <c r="BB150" s="198" t="n">
        <f aca="false">SEARCH("соло",BA150)</f>
        <v>10</v>
      </c>
      <c r="BC150" s="198" t="str">
        <f aca="false">IF(BB150&gt;0,"$'Классы соло'.$T2&lt;&gt;''","$'Классы пары'.$T2&lt;&gt;''")</f>
        <v>$'Классы соло'.$T2&lt;&gt;''</v>
      </c>
      <c r="BE150" s="198" t="s">
        <v>511</v>
      </c>
    </row>
    <row r="151" s="198" customFormat="true" ht="12.8" hidden="true" customHeight="false" outlineLevel="0" collapsed="false">
      <c r="Z151" s="198" t="n">
        <v>1</v>
      </c>
      <c r="AA151" s="198" t="s">
        <v>410</v>
      </c>
      <c r="AB151" s="198" t="n">
        <v>83</v>
      </c>
      <c r="AC151" s="198" t="str">
        <f aca="false">IF(AT151=1,AB151,"")</f>
        <v/>
      </c>
      <c r="AD151" s="198" t="str">
        <f aca="false">IF(AND(AC151&lt;&gt;"",TRIM(AF151)&lt;&gt;""),1,"")</f>
        <v/>
      </c>
      <c r="AE151" s="198" t="str">
        <f aca="false">IF(AD151=1,SUMPRODUCT(-(AC$3:AC$303&lt;=AC151),-(AD$3:AD$303=1)),"")</f>
        <v/>
      </c>
      <c r="AF151" s="198" t="str">
        <f aca="false">CONCATENATE(IF(AU151=1,"ST ",""),IF(AV151=1,"LA ",""),IF(AW151=1,"10",""))</f>
        <v>ST LA </v>
      </c>
      <c r="AG151" s="198" t="str">
        <f aca="false">IF(AND(AC151&lt;&gt;"",TRIM(AI151)&lt;&gt;""),2,"")</f>
        <v/>
      </c>
      <c r="AH151" s="198" t="str">
        <f aca="false">IF(AG151=2,SUMPRODUCT(-(AC$3:AC$303&lt;=AC151),-(AG$3:AG$303=2)),"")</f>
        <v/>
      </c>
      <c r="AI151" s="198" t="str">
        <f aca="false">CONCATENATE(IF(AU151=2,"ST ",""),IF(AV151=2,"LA ",""),IF(AW151=2,"10",""))</f>
        <v/>
      </c>
      <c r="AT151" s="198" t="str">
        <f aca="false">IF(AND('Уровни соло'!$E49="+",'Уровни соло'!$AB2&lt;&gt;""),1,"")</f>
        <v/>
      </c>
      <c r="AU151" s="209" t="n">
        <f aca="false">'Уровни соло'!$G49</f>
        <v>1</v>
      </c>
      <c r="AV151" s="209" t="n">
        <f aca="false">'Уровни соло'!$H49</f>
        <v>1</v>
      </c>
      <c r="AW151" s="198" t="n">
        <f aca="false">'Уровни соло'!$I49</f>
        <v>0</v>
      </c>
      <c r="AY151" s="198" t="str">
        <f aca="false">_xlfn.FORMULATEXT(AU151)</f>
        <v>=$'Уровни соло'.$G49</v>
      </c>
      <c r="BA151" s="198" t="s">
        <v>872</v>
      </c>
      <c r="BB151" s="198" t="n">
        <f aca="false">SEARCH("соло",BA151)</f>
        <v>10</v>
      </c>
      <c r="BC151" s="198" t="str">
        <f aca="false">IF(BB151&gt;0,"$'Классы соло'.$T2&lt;&gt;''","$'Классы пары'.$T2&lt;&gt;''")</f>
        <v>$'Классы соло'.$T2&lt;&gt;''</v>
      </c>
      <c r="BE151" s="198" t="s">
        <v>511</v>
      </c>
    </row>
    <row r="152" s="198" customFormat="true" ht="12.8" hidden="true" customHeight="false" outlineLevel="0" collapsed="false">
      <c r="Z152" s="198" t="n">
        <v>1</v>
      </c>
      <c r="AA152" s="198" t="s">
        <v>411</v>
      </c>
      <c r="AB152" s="198" t="n">
        <v>84</v>
      </c>
      <c r="AC152" s="198" t="str">
        <f aca="false">IF(AT152=1,AB152,"")</f>
        <v/>
      </c>
      <c r="AD152" s="198" t="str">
        <f aca="false">IF(AND(AC152&lt;&gt;"",TRIM(AF152)&lt;&gt;""),1,"")</f>
        <v/>
      </c>
      <c r="AE152" s="198" t="str">
        <f aca="false">IF(AD152=1,SUMPRODUCT(-(AC$3:AC$303&lt;=AC152),-(AD$3:AD$303=1)),"")</f>
        <v/>
      </c>
      <c r="AF152" s="198" t="str">
        <f aca="false">CONCATENATE(IF(AU152=1,"ST ",""),IF(AV152=1,"LA ",""),IF(AW152=1,"10",""))</f>
        <v>ST LA </v>
      </c>
      <c r="AG152" s="198" t="str">
        <f aca="false">IF(AND(AC152&lt;&gt;"",TRIM(AI152)&lt;&gt;""),2,"")</f>
        <v/>
      </c>
      <c r="AH152" s="198" t="str">
        <f aca="false">IF(AG152=2,SUMPRODUCT(-(AC$3:AC$303&lt;=AC152),-(AG$3:AG$303=2)),"")</f>
        <v/>
      </c>
      <c r="AI152" s="198" t="str">
        <f aca="false">CONCATENATE(IF(AU152=2,"ST ",""),IF(AV152=2,"LA ",""),IF(AW152=2,"10",""))</f>
        <v/>
      </c>
      <c r="AT152" s="198" t="str">
        <f aca="false">IF(AND('Уровни соло'!$Q49="+",'Уровни соло'!$AB2&lt;&gt;""),1,"")</f>
        <v/>
      </c>
      <c r="AU152" s="209" t="n">
        <f aca="false">'Уровни соло'!$S49</f>
        <v>1</v>
      </c>
      <c r="AV152" s="209" t="n">
        <f aca="false">'Уровни соло'!$T49</f>
        <v>1</v>
      </c>
      <c r="AW152" s="198" t="n">
        <f aca="false">'Уровни соло'!$U49</f>
        <v>0</v>
      </c>
      <c r="AY152" s="198" t="str">
        <f aca="false">_xlfn.FORMULATEXT(AU152)</f>
        <v>=$'Уровни соло'.$S49</v>
      </c>
      <c r="BA152" s="198" t="s">
        <v>873</v>
      </c>
      <c r="BB152" s="198" t="n">
        <f aca="false">SEARCH("соло",BA152)</f>
        <v>10</v>
      </c>
      <c r="BC152" s="198" t="str">
        <f aca="false">IF(BB152&gt;0,"$'Классы соло'.$T2&lt;&gt;''","$'Классы пары'.$T2&lt;&gt;''")</f>
        <v>$'Классы соло'.$T2&lt;&gt;''</v>
      </c>
      <c r="BE152" s="198" t="s">
        <v>511</v>
      </c>
    </row>
    <row r="153" s="198" customFormat="true" ht="12.8" hidden="true" customHeight="false" outlineLevel="0" collapsed="false">
      <c r="Z153" s="198" t="n">
        <v>1</v>
      </c>
      <c r="AA153" s="198" t="s">
        <v>252</v>
      </c>
      <c r="AB153" s="198" t="n">
        <v>164</v>
      </c>
      <c r="AC153" s="198" t="str">
        <f aca="false">IF(AT153=1,AB153,"")</f>
        <v/>
      </c>
      <c r="AD153" s="198" t="str">
        <f aca="false">IF(AND(AC153&lt;&gt;"",TRIM(AF153)&lt;&gt;""),1,"")</f>
        <v/>
      </c>
      <c r="AE153" s="198" t="str">
        <f aca="false">IF(AD153=1,SUMPRODUCT(-(AC$3:AC$303&lt;=AC153),-(AD$3:AD$303=1)),"")</f>
        <v/>
      </c>
      <c r="AF153" s="198" t="str">
        <f aca="false">CONCATENATE(IF(AU153=1,"ST ",""),IF(AV153=1,"LA ",""),IF(AW153=1,"10",""))</f>
        <v>ST LA </v>
      </c>
      <c r="AG153" s="198" t="str">
        <f aca="false">IF(AND(AC153&lt;&gt;"",TRIM(AI153)&lt;&gt;""),2,"")</f>
        <v/>
      </c>
      <c r="AH153" s="198" t="str">
        <f aca="false">IF(AG153=2,SUMPRODUCT(-(AC$3:AC$303&lt;=AC153),-(AG$3:AG$303=2)),"")</f>
        <v/>
      </c>
      <c r="AI153" s="198" t="str">
        <f aca="false">CONCATENATE(IF(AU153=2,"ST ",""),IF(AV153=2,"LA ",""),IF(AW153=2,"10",""))</f>
        <v/>
      </c>
      <c r="AT153" s="198" t="str">
        <f aca="false">IF(AND('Уровни пары'!$E45="+",'Уровни пары'!$AB2&lt;&gt;""),1,"")</f>
        <v/>
      </c>
      <c r="AU153" s="209" t="n">
        <f aca="false">'Уровни пары'!$G45</f>
        <v>1</v>
      </c>
      <c r="AV153" s="209" t="n">
        <f aca="false">'Уровни пары'!$H45</f>
        <v>1</v>
      </c>
      <c r="AW153" s="198" t="n">
        <f aca="false">'Уровни пары'!$I45</f>
        <v>0</v>
      </c>
      <c r="AY153" s="198" t="str">
        <f aca="false">_xlfn.FORMULATEXT(AU153)</f>
        <v>=$'Уровни пары'.$G45</v>
      </c>
      <c r="BA153" s="198" t="s">
        <v>874</v>
      </c>
      <c r="BB153" s="198" t="e">
        <f aca="false">SEARCH("соло",BA153)</f>
        <v>#VALUE!</v>
      </c>
      <c r="BC153" s="198" t="e">
        <f aca="false">IF(BB153&gt;0,"$'Классы соло'.$T2&lt;&gt;''","$'Классы пары'.$T2&lt;&gt;''")</f>
        <v>#VALUE!</v>
      </c>
      <c r="BE153" s="198" t="s">
        <v>515</v>
      </c>
    </row>
    <row r="154" s="198" customFormat="true" ht="12.8" hidden="true" customHeight="false" outlineLevel="0" collapsed="false">
      <c r="Z154" s="198" t="n">
        <v>1</v>
      </c>
      <c r="AA154" s="198" t="s">
        <v>253</v>
      </c>
      <c r="AB154" s="198" t="n">
        <v>165</v>
      </c>
      <c r="AC154" s="198" t="str">
        <f aca="false">IF(AT154=1,AB154,"")</f>
        <v/>
      </c>
      <c r="AD154" s="198" t="str">
        <f aca="false">IF(AND(AC154&lt;&gt;"",TRIM(AF154)&lt;&gt;""),1,"")</f>
        <v/>
      </c>
      <c r="AE154" s="198" t="str">
        <f aca="false">IF(AD154=1,SUMPRODUCT(-(AC$3:AC$303&lt;=AC154),-(AD$3:AD$303=1)),"")</f>
        <v/>
      </c>
      <c r="AF154" s="198" t="str">
        <f aca="false">CONCATENATE(IF(AU154=1,"ST ",""),IF(AV154=1,"LA ",""),IF(AW154=1,"10",""))</f>
        <v>ST LA </v>
      </c>
      <c r="AG154" s="198" t="str">
        <f aca="false">IF(AND(AC154&lt;&gt;"",TRIM(AI154)&lt;&gt;""),2,"")</f>
        <v/>
      </c>
      <c r="AH154" s="198" t="str">
        <f aca="false">IF(AG154=2,SUMPRODUCT(-(AC$3:AC$303&lt;=AC154),-(AG$3:AG$303=2)),"")</f>
        <v/>
      </c>
      <c r="AI154" s="198" t="str">
        <f aca="false">CONCATENATE(IF(AU154=2,"ST ",""),IF(AV154=2,"LA ",""),IF(AW154=2,"10",""))</f>
        <v/>
      </c>
      <c r="AT154" s="198" t="str">
        <f aca="false">IF(AND('Уровни пары'!$K45="+",'Уровни пары'!$AB2&lt;&gt;""),1,"")</f>
        <v/>
      </c>
      <c r="AU154" s="209" t="n">
        <f aca="false">'Уровни пары'!$M45</f>
        <v>1</v>
      </c>
      <c r="AV154" s="209" t="n">
        <f aca="false">'Уровни пары'!$N45</f>
        <v>1</v>
      </c>
      <c r="AW154" s="198" t="n">
        <f aca="false">'Уровни пары'!$O45</f>
        <v>0</v>
      </c>
      <c r="AY154" s="198" t="str">
        <f aca="false">_xlfn.FORMULATEXT(AU154)</f>
        <v>=$'Уровни пары'.$M45</v>
      </c>
      <c r="BA154" s="198" t="s">
        <v>875</v>
      </c>
      <c r="BB154" s="198" t="e">
        <f aca="false">SEARCH("соло",BA154)</f>
        <v>#VALUE!</v>
      </c>
      <c r="BC154" s="198" t="e">
        <f aca="false">IF(BB154&gt;0,"$'Классы соло'.$T2&lt;&gt;''","$'Классы пары'.$T2&lt;&gt;''")</f>
        <v>#VALUE!</v>
      </c>
      <c r="BE154" s="198" t="s">
        <v>515</v>
      </c>
    </row>
    <row r="155" s="198" customFormat="true" ht="12.8" hidden="true" customHeight="false" outlineLevel="0" collapsed="false">
      <c r="Z155" s="198" t="n">
        <v>1</v>
      </c>
      <c r="AA155" s="198" t="s">
        <v>254</v>
      </c>
      <c r="AB155" s="198" t="n">
        <v>166</v>
      </c>
      <c r="AC155" s="198" t="str">
        <f aca="false">IF(AT155=1,AB155,"")</f>
        <v/>
      </c>
      <c r="AD155" s="198" t="str">
        <f aca="false">IF(AND(AC155&lt;&gt;"",TRIM(AF155)&lt;&gt;""),1,"")</f>
        <v/>
      </c>
      <c r="AE155" s="198" t="str">
        <f aca="false">IF(AD155=1,SUMPRODUCT(-(AC$3:AC$303&lt;=AC155),-(AD$3:AD$303=1)),"")</f>
        <v/>
      </c>
      <c r="AF155" s="198" t="str">
        <f aca="false">CONCATENATE(IF(AU155=1,"ST ",""),IF(AV155=1,"LA ",""),IF(AW155=1,"10",""))</f>
        <v>ST LA </v>
      </c>
      <c r="AG155" s="198" t="str">
        <f aca="false">IF(AND(AC155&lt;&gt;"",TRIM(AI155)&lt;&gt;""),2,"")</f>
        <v/>
      </c>
      <c r="AH155" s="198" t="str">
        <f aca="false">IF(AG155=2,SUMPRODUCT(-(AC$3:AC$303&lt;=AC155),-(AG$3:AG$303=2)),"")</f>
        <v/>
      </c>
      <c r="AI155" s="198" t="str">
        <f aca="false">CONCATENATE(IF(AU155=2,"ST ",""),IF(AV155=2,"LA ",""),IF(AW155=2,"10",""))</f>
        <v/>
      </c>
      <c r="AT155" s="198" t="str">
        <f aca="false">IF(AND('Уровни пары'!$W45="+",'Уровни пары'!$AB2&lt;&gt;""),1,"")</f>
        <v/>
      </c>
      <c r="AU155" s="209" t="n">
        <f aca="false">'Уровни пары'!$Y45</f>
        <v>1</v>
      </c>
      <c r="AV155" s="209" t="n">
        <f aca="false">'Уровни пары'!$Z45</f>
        <v>1</v>
      </c>
      <c r="AW155" s="198" t="n">
        <f aca="false">'Уровни пары'!$AA45</f>
        <v>0</v>
      </c>
      <c r="AY155" s="198" t="str">
        <f aca="false">_xlfn.FORMULATEXT(AU155)</f>
        <v>=$'Уровни пары'.$Y45</v>
      </c>
      <c r="BA155" s="198" t="s">
        <v>876</v>
      </c>
      <c r="BB155" s="198" t="e">
        <f aca="false">SEARCH("соло",BA155)</f>
        <v>#VALUE!</v>
      </c>
      <c r="BC155" s="198" t="e">
        <f aca="false">IF(BB155&gt;0,"$'Классы соло'.$T2&lt;&gt;''","$'Классы пары'.$T2&lt;&gt;''")</f>
        <v>#VALUE!</v>
      </c>
      <c r="BE155" s="198" t="s">
        <v>515</v>
      </c>
    </row>
    <row r="156" s="198" customFormat="true" ht="12.8" hidden="true" customHeight="false" outlineLevel="0" collapsed="false">
      <c r="Z156" s="198" t="n">
        <v>1</v>
      </c>
      <c r="AA156" s="198" t="s">
        <v>255</v>
      </c>
      <c r="AB156" s="198" t="n">
        <v>167</v>
      </c>
      <c r="AC156" s="198" t="str">
        <f aca="false">IF(AT156=1,AB156,"")</f>
        <v/>
      </c>
      <c r="AD156" s="198" t="str">
        <f aca="false">IF(AND(AC156&lt;&gt;"",TRIM(AF156)&lt;&gt;""),1,"")</f>
        <v/>
      </c>
      <c r="AE156" s="198" t="str">
        <f aca="false">IF(AD156=1,SUMPRODUCT(-(AC$3:AC$303&lt;=AC156),-(AD$3:AD$303=1)),"")</f>
        <v/>
      </c>
      <c r="AF156" s="198" t="str">
        <f aca="false">CONCATENATE(IF(AU156=1,"ST ",""),IF(AV156=1,"LA ",""),IF(AW156=1,"10",""))</f>
        <v>ST LA </v>
      </c>
      <c r="AG156" s="198" t="str">
        <f aca="false">IF(AND(AC156&lt;&gt;"",TRIM(AI156)&lt;&gt;""),2,"")</f>
        <v/>
      </c>
      <c r="AH156" s="198" t="str">
        <f aca="false">IF(AG156=2,SUMPRODUCT(-(AC$3:AC$303&lt;=AC156),-(AG$3:AG$303=2)),"")</f>
        <v/>
      </c>
      <c r="AI156" s="198" t="str">
        <f aca="false">CONCATENATE(IF(AU156=2,"ST ",""),IF(AV156=2,"LA ",""),IF(AW156=2,"10",""))</f>
        <v/>
      </c>
      <c r="AT156" s="198" t="str">
        <f aca="false">IF(AND('Уровни пары'!$E46="+",'Уровни пары'!$AB2&lt;&gt;""),1,"")</f>
        <v/>
      </c>
      <c r="AU156" s="209" t="n">
        <f aca="false">'Уровни пары'!$G46</f>
        <v>1</v>
      </c>
      <c r="AV156" s="209" t="n">
        <f aca="false">'Уровни пары'!$H46</f>
        <v>1</v>
      </c>
      <c r="AW156" s="198" t="n">
        <f aca="false">'Уровни пары'!$I46</f>
        <v>0</v>
      </c>
      <c r="AY156" s="198" t="str">
        <f aca="false">_xlfn.FORMULATEXT(AU156)</f>
        <v>=$'Уровни пары'.$G46</v>
      </c>
      <c r="BA156" s="198" t="s">
        <v>877</v>
      </c>
      <c r="BB156" s="198" t="e">
        <f aca="false">SEARCH("соло",BA156)</f>
        <v>#VALUE!</v>
      </c>
      <c r="BC156" s="198" t="e">
        <f aca="false">IF(BB156&gt;0,"$'Классы соло'.$T2&lt;&gt;''","$'Классы пары'.$T2&lt;&gt;''")</f>
        <v>#VALUE!</v>
      </c>
      <c r="BE156" s="198" t="s">
        <v>515</v>
      </c>
    </row>
    <row r="157" s="198" customFormat="true" ht="12.8" hidden="true" customHeight="false" outlineLevel="0" collapsed="false">
      <c r="Z157" s="198" t="n">
        <v>1</v>
      </c>
      <c r="AA157" s="198" t="s">
        <v>256</v>
      </c>
      <c r="AB157" s="198" t="n">
        <v>168</v>
      </c>
      <c r="AC157" s="198" t="str">
        <f aca="false">IF(AT157=1,AB157,"")</f>
        <v/>
      </c>
      <c r="AD157" s="198" t="str">
        <f aca="false">IF(AND(AC157&lt;&gt;"",TRIM(AF157)&lt;&gt;""),1,"")</f>
        <v/>
      </c>
      <c r="AE157" s="198" t="str">
        <f aca="false">IF(AD157=1,SUMPRODUCT(-(AC$3:AC$303&lt;=AC157),-(AD$3:AD$303=1)),"")</f>
        <v/>
      </c>
      <c r="AF157" s="198" t="str">
        <f aca="false">CONCATENATE(IF(AU157=1,"ST ",""),IF(AV157=1,"LA ",""),IF(AW157=1,"10",""))</f>
        <v>ST LA </v>
      </c>
      <c r="AG157" s="198" t="str">
        <f aca="false">IF(AND(AC157&lt;&gt;"",TRIM(AI157)&lt;&gt;""),2,"")</f>
        <v/>
      </c>
      <c r="AH157" s="198" t="str">
        <f aca="false">IF(AG157=2,SUMPRODUCT(-(AC$3:AC$303&lt;=AC157),-(AG$3:AG$303=2)),"")</f>
        <v/>
      </c>
      <c r="AI157" s="198" t="str">
        <f aca="false">CONCATENATE(IF(AU157=2,"ST ",""),IF(AV157=2,"LA ",""),IF(AW157=2,"10",""))</f>
        <v/>
      </c>
      <c r="AT157" s="198" t="str">
        <f aca="false">IF(AND('Уровни пары'!$K46="+",'Уровни пары'!$AB2&lt;&gt;""),1,"")</f>
        <v/>
      </c>
      <c r="AU157" s="209" t="n">
        <f aca="false">'Уровни пары'!$M46</f>
        <v>1</v>
      </c>
      <c r="AV157" s="209" t="n">
        <f aca="false">'Уровни пары'!$N46</f>
        <v>1</v>
      </c>
      <c r="AW157" s="198" t="n">
        <f aca="false">'Уровни пары'!$O46</f>
        <v>0</v>
      </c>
      <c r="AY157" s="198" t="str">
        <f aca="false">_xlfn.FORMULATEXT(AU157)</f>
        <v>=$'Уровни пары'.$M46</v>
      </c>
      <c r="BA157" s="198" t="s">
        <v>878</v>
      </c>
      <c r="BB157" s="198" t="e">
        <f aca="false">SEARCH("соло",BA157)</f>
        <v>#VALUE!</v>
      </c>
      <c r="BC157" s="198" t="e">
        <f aca="false">IF(BB157&gt;0,"$'Классы соло'.$T2&lt;&gt;''","$'Классы пары'.$T2&lt;&gt;''")</f>
        <v>#VALUE!</v>
      </c>
      <c r="BE157" s="198" t="s">
        <v>515</v>
      </c>
    </row>
    <row r="158" s="198" customFormat="true" ht="12.8" hidden="true" customHeight="false" outlineLevel="0" collapsed="false">
      <c r="Z158" s="198" t="n">
        <v>1</v>
      </c>
      <c r="AA158" s="198" t="s">
        <v>257</v>
      </c>
      <c r="AB158" s="198" t="n">
        <v>169</v>
      </c>
      <c r="AC158" s="198" t="str">
        <f aca="false">IF(AT158=1,AB158,"")</f>
        <v/>
      </c>
      <c r="AD158" s="198" t="str">
        <f aca="false">IF(AND(AC158&lt;&gt;"",TRIM(AF158)&lt;&gt;""),1,"")</f>
        <v/>
      </c>
      <c r="AE158" s="198" t="str">
        <f aca="false">IF(AD158=1,SUMPRODUCT(-(AC$3:AC$303&lt;=AC158),-(AD$3:AD$303=1)),"")</f>
        <v/>
      </c>
      <c r="AF158" s="198" t="str">
        <f aca="false">CONCATENATE(IF(AU158=1,"ST ",""),IF(AV158=1,"LA ",""),IF(AW158=1,"10",""))</f>
        <v>ST LA </v>
      </c>
      <c r="AG158" s="198" t="str">
        <f aca="false">IF(AND(AC158&lt;&gt;"",TRIM(AI158)&lt;&gt;""),2,"")</f>
        <v/>
      </c>
      <c r="AH158" s="198" t="str">
        <f aca="false">IF(AG158=2,SUMPRODUCT(-(AC$3:AC$303&lt;=AC158),-(AG$3:AG$303=2)),"")</f>
        <v/>
      </c>
      <c r="AI158" s="198" t="str">
        <f aca="false">CONCATENATE(IF(AU158=2,"ST ",""),IF(AV158=2,"LA ",""),IF(AW158=2,"10",""))</f>
        <v/>
      </c>
      <c r="AT158" s="198" t="str">
        <f aca="false">IF(AND('Уровни пары'!$Q46="+",'Уровни пары'!$AB2&lt;&gt;""),1,"")</f>
        <v/>
      </c>
      <c r="AU158" s="209" t="n">
        <f aca="false">'Уровни пары'!$S46</f>
        <v>1</v>
      </c>
      <c r="AV158" s="209" t="n">
        <f aca="false">'Уровни пары'!$T46</f>
        <v>1</v>
      </c>
      <c r="AW158" s="198" t="n">
        <f aca="false">'Уровни пары'!$U46</f>
        <v>0</v>
      </c>
      <c r="AY158" s="198" t="str">
        <f aca="false">_xlfn.FORMULATEXT(AU158)</f>
        <v>=$'Уровни пары'.$S46</v>
      </c>
      <c r="BA158" s="198" t="s">
        <v>879</v>
      </c>
      <c r="BB158" s="198" t="e">
        <f aca="false">SEARCH("соло",BA158)</f>
        <v>#VALUE!</v>
      </c>
      <c r="BC158" s="198" t="e">
        <f aca="false">IF(BB158&gt;0,"$'Классы соло'.$T2&lt;&gt;''","$'Классы пары'.$T2&lt;&gt;''")</f>
        <v>#VALUE!</v>
      </c>
      <c r="BE158" s="198" t="s">
        <v>515</v>
      </c>
    </row>
    <row r="159" s="198" customFormat="true" ht="12.8" hidden="true" customHeight="false" outlineLevel="0" collapsed="false">
      <c r="Z159" s="198" t="n">
        <v>1</v>
      </c>
      <c r="AA159" s="198" t="s">
        <v>258</v>
      </c>
      <c r="AB159" s="198" t="n">
        <v>170</v>
      </c>
      <c r="AC159" s="198" t="str">
        <f aca="false">IF(AT159=1,AB159,"")</f>
        <v/>
      </c>
      <c r="AD159" s="198" t="str">
        <f aca="false">IF(AND(AC159&lt;&gt;"",TRIM(AF159)&lt;&gt;""),1,"")</f>
        <v/>
      </c>
      <c r="AE159" s="198" t="str">
        <f aca="false">IF(AD159=1,SUMPRODUCT(-(AC$3:AC$303&lt;=AC159),-(AD$3:AD$303=1)),"")</f>
        <v/>
      </c>
      <c r="AF159" s="198" t="str">
        <f aca="false">CONCATENATE(IF(AU159=1,"ST ",""),IF(AV159=1,"LA ",""),IF(AW159=1,"10",""))</f>
        <v>ST LA </v>
      </c>
      <c r="AG159" s="198" t="str">
        <f aca="false">IF(AND(AC159&lt;&gt;"",TRIM(AI159)&lt;&gt;""),2,"")</f>
        <v/>
      </c>
      <c r="AH159" s="198" t="str">
        <f aca="false">IF(AG159=2,SUMPRODUCT(-(AC$3:AC$303&lt;=AC159),-(AG$3:AG$303=2)),"")</f>
        <v/>
      </c>
      <c r="AI159" s="198" t="str">
        <f aca="false">CONCATENATE(IF(AU159=2,"ST ",""),IF(AV159=2,"LA ",""),IF(AW159=2,"10",""))</f>
        <v/>
      </c>
      <c r="AT159" s="198" t="str">
        <f aca="false">IF(AND('Уровни пары'!$W46="+",'Уровни пары'!$AB2&lt;&gt;""),1,"")</f>
        <v/>
      </c>
      <c r="AU159" s="209" t="n">
        <f aca="false">'Уровни пары'!$Y46</f>
        <v>1</v>
      </c>
      <c r="AV159" s="209" t="n">
        <f aca="false">'Уровни пары'!$Z46</f>
        <v>1</v>
      </c>
      <c r="AW159" s="198" t="n">
        <f aca="false">'Уровни пары'!$AA46</f>
        <v>0</v>
      </c>
      <c r="AY159" s="198" t="str">
        <f aca="false">_xlfn.FORMULATEXT(AU159)</f>
        <v>=$'Уровни пары'.$Y46</v>
      </c>
      <c r="BA159" s="198" t="s">
        <v>880</v>
      </c>
      <c r="BB159" s="198" t="e">
        <f aca="false">SEARCH("соло",BA159)</f>
        <v>#VALUE!</v>
      </c>
      <c r="BC159" s="198" t="e">
        <f aca="false">IF(BB159&gt;0,"$'Классы соло'.$T2&lt;&gt;''","$'Классы пары'.$T2&lt;&gt;''")</f>
        <v>#VALUE!</v>
      </c>
      <c r="BE159" s="198" t="s">
        <v>515</v>
      </c>
    </row>
    <row r="160" s="198" customFormat="true" ht="12.8" hidden="true" customHeight="false" outlineLevel="0" collapsed="false">
      <c r="Z160" s="198" t="n">
        <v>1</v>
      </c>
      <c r="AA160" s="198" t="s">
        <v>259</v>
      </c>
      <c r="AB160" s="198" t="n">
        <v>171</v>
      </c>
      <c r="AC160" s="198" t="str">
        <f aca="false">IF(AT160=1,AB160,"")</f>
        <v/>
      </c>
      <c r="AD160" s="198" t="str">
        <f aca="false">IF(AND(AC160&lt;&gt;"",TRIM(AF160)&lt;&gt;""),1,"")</f>
        <v/>
      </c>
      <c r="AE160" s="198" t="str">
        <f aca="false">IF(AD160=1,SUMPRODUCT(-(AC$3:AC$303&lt;=AC160),-(AD$3:AD$303=1)),"")</f>
        <v/>
      </c>
      <c r="AF160" s="198" t="str">
        <f aca="false">CONCATENATE(IF(AU160=1,"ST ",""),IF(AV160=1,"LA ",""),IF(AW160=1,"10",""))</f>
        <v>ST LA </v>
      </c>
      <c r="AG160" s="198" t="str">
        <f aca="false">IF(AND(AC160&lt;&gt;"",TRIM(AI160)&lt;&gt;""),2,"")</f>
        <v/>
      </c>
      <c r="AH160" s="198" t="str">
        <f aca="false">IF(AG160=2,SUMPRODUCT(-(AC$3:AC$303&lt;=AC160),-(AG$3:AG$303=2)),"")</f>
        <v/>
      </c>
      <c r="AI160" s="198" t="str">
        <f aca="false">CONCATENATE(IF(AU160=2,"ST ",""),IF(AV160=2,"LA ",""),IF(AW160=2,"10",""))</f>
        <v/>
      </c>
      <c r="AT160" s="198" t="str">
        <f aca="false">IF(AND('Уровни пары'!$E47="+",'Уровни пары'!$AB2&lt;&gt;""),1,"")</f>
        <v/>
      </c>
      <c r="AU160" s="209" t="n">
        <f aca="false">'Уровни пары'!$G47</f>
        <v>1</v>
      </c>
      <c r="AV160" s="209" t="n">
        <f aca="false">'Уровни пары'!$H47</f>
        <v>1</v>
      </c>
      <c r="AW160" s="198" t="n">
        <f aca="false">'Уровни пары'!$I47</f>
        <v>0</v>
      </c>
      <c r="AY160" s="198" t="str">
        <f aca="false">_xlfn.FORMULATEXT(AU160)</f>
        <v>=$'Уровни пары'.$G47</v>
      </c>
      <c r="BA160" s="198" t="s">
        <v>881</v>
      </c>
      <c r="BB160" s="198" t="e">
        <f aca="false">SEARCH("соло",BA160)</f>
        <v>#VALUE!</v>
      </c>
      <c r="BC160" s="198" t="e">
        <f aca="false">IF(BB160&gt;0,"$'Классы соло'.$T2&lt;&gt;''","$'Классы пары'.$T2&lt;&gt;''")</f>
        <v>#VALUE!</v>
      </c>
      <c r="BE160" s="198" t="s">
        <v>515</v>
      </c>
    </row>
    <row r="161" s="198" customFormat="true" ht="12.8" hidden="true" customHeight="false" outlineLevel="0" collapsed="false">
      <c r="Z161" s="198" t="n">
        <v>1</v>
      </c>
      <c r="AA161" s="198" t="s">
        <v>260</v>
      </c>
      <c r="AB161" s="198" t="n">
        <v>172</v>
      </c>
      <c r="AC161" s="198" t="str">
        <f aca="false">IF(AT161=1,AB161,"")</f>
        <v/>
      </c>
      <c r="AD161" s="198" t="str">
        <f aca="false">IF(AND(AC161&lt;&gt;"",TRIM(AF161)&lt;&gt;""),1,"")</f>
        <v/>
      </c>
      <c r="AE161" s="198" t="str">
        <f aca="false">IF(AD161=1,SUMPRODUCT(-(AC$3:AC$303&lt;=AC161),-(AD$3:AD$303=1)),"")</f>
        <v/>
      </c>
      <c r="AF161" s="198" t="str">
        <f aca="false">CONCATENATE(IF(AU161=1,"ST ",""),IF(AV161=1,"LA ",""),IF(AW161=1,"10",""))</f>
        <v>ST LA </v>
      </c>
      <c r="AG161" s="198" t="str">
        <f aca="false">IF(AND(AC161&lt;&gt;"",TRIM(AI161)&lt;&gt;""),2,"")</f>
        <v/>
      </c>
      <c r="AH161" s="198" t="str">
        <f aca="false">IF(AG161=2,SUMPRODUCT(-(AC$3:AC$303&lt;=AC161),-(AG$3:AG$303=2)),"")</f>
        <v/>
      </c>
      <c r="AI161" s="198" t="str">
        <f aca="false">CONCATENATE(IF(AU161=2,"ST ",""),IF(AV161=2,"LA ",""),IF(AW161=2,"10",""))</f>
        <v/>
      </c>
      <c r="AT161" s="198" t="str">
        <f aca="false">IF(AND('Уровни пары'!$K47="+",'Уровни пары'!$AB2&lt;&gt;""),1,"")</f>
        <v/>
      </c>
      <c r="AU161" s="209" t="n">
        <f aca="false">'Уровни пары'!$M47</f>
        <v>1</v>
      </c>
      <c r="AV161" s="209" t="n">
        <f aca="false">'Уровни пары'!$N47</f>
        <v>1</v>
      </c>
      <c r="AW161" s="198" t="n">
        <f aca="false">'Уровни пары'!$O47</f>
        <v>0</v>
      </c>
      <c r="AY161" s="198" t="str">
        <f aca="false">_xlfn.FORMULATEXT(AU161)</f>
        <v>=$'Уровни пары'.$M47</v>
      </c>
      <c r="BA161" s="198" t="s">
        <v>882</v>
      </c>
      <c r="BB161" s="198" t="e">
        <f aca="false">SEARCH("соло",BA161)</f>
        <v>#VALUE!</v>
      </c>
      <c r="BC161" s="198" t="e">
        <f aca="false">IF(BB161&gt;0,"$'Классы соло'.$T2&lt;&gt;''","$'Классы пары'.$T2&lt;&gt;''")</f>
        <v>#VALUE!</v>
      </c>
      <c r="BE161" s="198" t="s">
        <v>515</v>
      </c>
    </row>
    <row r="162" s="198" customFormat="true" ht="12.8" hidden="true" customHeight="false" outlineLevel="0" collapsed="false">
      <c r="Z162" s="198" t="n">
        <v>1</v>
      </c>
      <c r="AA162" s="198" t="s">
        <v>261</v>
      </c>
      <c r="AB162" s="198" t="n">
        <v>173</v>
      </c>
      <c r="AC162" s="198" t="str">
        <f aca="false">IF(AT162=1,AB162,"")</f>
        <v/>
      </c>
      <c r="AD162" s="198" t="str">
        <f aca="false">IF(AND(AC162&lt;&gt;"",TRIM(AF162)&lt;&gt;""),1,"")</f>
        <v/>
      </c>
      <c r="AE162" s="198" t="str">
        <f aca="false">IF(AD162=1,SUMPRODUCT(-(AC$3:AC$303&lt;=AC162),-(AD$3:AD$303=1)),"")</f>
        <v/>
      </c>
      <c r="AF162" s="198" t="str">
        <f aca="false">CONCATENATE(IF(AU162=1,"ST ",""),IF(AV162=1,"LA ",""),IF(AW162=1,"10",""))</f>
        <v>ST LA </v>
      </c>
      <c r="AG162" s="198" t="str">
        <f aca="false">IF(AND(AC162&lt;&gt;"",TRIM(AI162)&lt;&gt;""),2,"")</f>
        <v/>
      </c>
      <c r="AH162" s="198" t="str">
        <f aca="false">IF(AG162=2,SUMPRODUCT(-(AC$3:AC$303&lt;=AC162),-(AG$3:AG$303=2)),"")</f>
        <v/>
      </c>
      <c r="AI162" s="198" t="str">
        <f aca="false">CONCATENATE(IF(AU162=2,"ST ",""),IF(AV162=2,"LA ",""),IF(AW162=2,"10",""))</f>
        <v/>
      </c>
      <c r="AT162" s="198" t="str">
        <f aca="false">IF(AND('Уровни пары'!$Q47="+",'Уровни пары'!$AB2&lt;&gt;""),1,"")</f>
        <v/>
      </c>
      <c r="AU162" s="209" t="n">
        <f aca="false">'Уровни пары'!$S47</f>
        <v>1</v>
      </c>
      <c r="AV162" s="209" t="n">
        <f aca="false">'Уровни пары'!$T47</f>
        <v>1</v>
      </c>
      <c r="AW162" s="198" t="n">
        <f aca="false">'Уровни пары'!$U47</f>
        <v>0</v>
      </c>
      <c r="AY162" s="198" t="str">
        <f aca="false">_xlfn.FORMULATEXT(AU162)</f>
        <v>=$'Уровни пары'.$S47</v>
      </c>
      <c r="BA162" s="198" t="s">
        <v>883</v>
      </c>
      <c r="BB162" s="198" t="e">
        <f aca="false">SEARCH("соло",BA162)</f>
        <v>#VALUE!</v>
      </c>
      <c r="BC162" s="198" t="e">
        <f aca="false">IF(BB162&gt;0,"$'Классы соло'.$T2&lt;&gt;''","$'Классы пары'.$T2&lt;&gt;''")</f>
        <v>#VALUE!</v>
      </c>
      <c r="BE162" s="198" t="s">
        <v>515</v>
      </c>
    </row>
    <row r="163" s="198" customFormat="true" ht="12.8" hidden="true" customHeight="false" outlineLevel="0" collapsed="false">
      <c r="Z163" s="198" t="n">
        <v>1</v>
      </c>
      <c r="AA163" s="198" t="s">
        <v>262</v>
      </c>
      <c r="AB163" s="198" t="n">
        <v>174</v>
      </c>
      <c r="AC163" s="198" t="str">
        <f aca="false">IF(AT163=1,AB163,"")</f>
        <v/>
      </c>
      <c r="AD163" s="198" t="str">
        <f aca="false">IF(AND(AC163&lt;&gt;"",TRIM(AF163)&lt;&gt;""),1,"")</f>
        <v/>
      </c>
      <c r="AE163" s="198" t="str">
        <f aca="false">IF(AD163=1,SUMPRODUCT(-(AC$3:AC$303&lt;=AC163),-(AD$3:AD$303=1)),"")</f>
        <v/>
      </c>
      <c r="AF163" s="198" t="str">
        <f aca="false">CONCATENATE(IF(AU163=1,"ST ",""),IF(AV163=1,"LA ",""),IF(AW163=1,"10",""))</f>
        <v>ST LA </v>
      </c>
      <c r="AG163" s="198" t="str">
        <f aca="false">IF(AND(AC163&lt;&gt;"",TRIM(AI163)&lt;&gt;""),2,"")</f>
        <v/>
      </c>
      <c r="AH163" s="198" t="str">
        <f aca="false">IF(AG163=2,SUMPRODUCT(-(AC$3:AC$303&lt;=AC163),-(AG$3:AG$303=2)),"")</f>
        <v/>
      </c>
      <c r="AI163" s="198" t="str">
        <f aca="false">CONCATENATE(IF(AU163=2,"ST ",""),IF(AV163=2,"LA ",""),IF(AW163=2,"10",""))</f>
        <v/>
      </c>
      <c r="AT163" s="198" t="str">
        <f aca="false">IF(AND('Уровни пары'!$W47="+",'Уровни пары'!$AB2&lt;&gt;""),1,"")</f>
        <v/>
      </c>
      <c r="AU163" s="209" t="n">
        <f aca="false">'Уровни пары'!$Y47</f>
        <v>1</v>
      </c>
      <c r="AV163" s="209" t="n">
        <f aca="false">'Уровни пары'!$Z47</f>
        <v>1</v>
      </c>
      <c r="AW163" s="198" t="n">
        <f aca="false">'Уровни пары'!$AA47</f>
        <v>0</v>
      </c>
      <c r="AY163" s="198" t="str">
        <f aca="false">_xlfn.FORMULATEXT(AU163)</f>
        <v>=$'Уровни пары'.$Y47</v>
      </c>
      <c r="BA163" s="198" t="s">
        <v>884</v>
      </c>
      <c r="BB163" s="198" t="e">
        <f aca="false">SEARCH("соло",BA163)</f>
        <v>#VALUE!</v>
      </c>
      <c r="BC163" s="198" t="e">
        <f aca="false">IF(BB163&gt;0,"$'Классы соло'.$T2&lt;&gt;''","$'Классы пары'.$T2&lt;&gt;''")</f>
        <v>#VALUE!</v>
      </c>
      <c r="BE163" s="198" t="s">
        <v>515</v>
      </c>
    </row>
    <row r="164" s="198" customFormat="true" ht="12.8" hidden="true" customHeight="false" outlineLevel="0" collapsed="false">
      <c r="Z164" s="198" t="n">
        <v>1</v>
      </c>
      <c r="AA164" s="198" t="s">
        <v>263</v>
      </c>
      <c r="AB164" s="198" t="n">
        <v>175</v>
      </c>
      <c r="AC164" s="198" t="str">
        <f aca="false">IF(AT164=1,AB164,"")</f>
        <v/>
      </c>
      <c r="AD164" s="198" t="str">
        <f aca="false">IF(AND(AC164&lt;&gt;"",TRIM(AF164)&lt;&gt;""),1,"")</f>
        <v/>
      </c>
      <c r="AE164" s="198" t="str">
        <f aca="false">IF(AD164=1,SUMPRODUCT(-(AC$3:AC$303&lt;=AC164),-(AD$3:AD$303=1)),"")</f>
        <v/>
      </c>
      <c r="AF164" s="198" t="str">
        <f aca="false">CONCATENATE(IF(AU164=1,"ST ",""),IF(AV164=1,"LA ",""),IF(AW164=1,"10",""))</f>
        <v>ST LA </v>
      </c>
      <c r="AG164" s="198" t="str">
        <f aca="false">IF(AND(AC164&lt;&gt;"",TRIM(AI164)&lt;&gt;""),2,"")</f>
        <v/>
      </c>
      <c r="AH164" s="198" t="str">
        <f aca="false">IF(AG164=2,SUMPRODUCT(-(AC$3:AC$303&lt;=AC164),-(AG$3:AG$303=2)),"")</f>
        <v/>
      </c>
      <c r="AI164" s="198" t="str">
        <f aca="false">CONCATENATE(IF(AU164=2,"ST ",""),IF(AV164=2,"LA ",""),IF(AW164=2,"10",""))</f>
        <v/>
      </c>
      <c r="AT164" s="198" t="str">
        <f aca="false">IF(AND('Уровни пары'!$E48="+",'Уровни пары'!$AB2&lt;&gt;""),1,"")</f>
        <v/>
      </c>
      <c r="AU164" s="209" t="n">
        <f aca="false">'Уровни пары'!$G48</f>
        <v>1</v>
      </c>
      <c r="AV164" s="209" t="n">
        <f aca="false">'Уровни пары'!$H48</f>
        <v>1</v>
      </c>
      <c r="AW164" s="198" t="n">
        <f aca="false">'Уровни пары'!$I48</f>
        <v>0</v>
      </c>
      <c r="AY164" s="198" t="str">
        <f aca="false">_xlfn.FORMULATEXT(AU164)</f>
        <v>=$'Уровни пары'.$G48</v>
      </c>
      <c r="BA164" s="198" t="s">
        <v>885</v>
      </c>
      <c r="BB164" s="198" t="e">
        <f aca="false">SEARCH("соло",BA164)</f>
        <v>#VALUE!</v>
      </c>
      <c r="BC164" s="198" t="e">
        <f aca="false">IF(BB164&gt;0,"$'Классы соло'.$T2&lt;&gt;''","$'Классы пары'.$T2&lt;&gt;''")</f>
        <v>#VALUE!</v>
      </c>
      <c r="BE164" s="198" t="s">
        <v>515</v>
      </c>
    </row>
    <row r="165" s="198" customFormat="true" ht="12.8" hidden="true" customHeight="false" outlineLevel="0" collapsed="false">
      <c r="Z165" s="198" t="n">
        <v>1</v>
      </c>
      <c r="AA165" s="198" t="s">
        <v>264</v>
      </c>
      <c r="AB165" s="198" t="n">
        <v>176</v>
      </c>
      <c r="AC165" s="198" t="str">
        <f aca="false">IF(AT165=1,AB165,"")</f>
        <v/>
      </c>
      <c r="AD165" s="198" t="str">
        <f aca="false">IF(AND(AC165&lt;&gt;"",TRIM(AF165)&lt;&gt;""),1,"")</f>
        <v/>
      </c>
      <c r="AE165" s="198" t="str">
        <f aca="false">IF(AD165=1,SUMPRODUCT(-(AC$3:AC$303&lt;=AC165),-(AD$3:AD$303=1)),"")</f>
        <v/>
      </c>
      <c r="AF165" s="198" t="str">
        <f aca="false">CONCATENATE(IF(AU165=1,"ST ",""),IF(AV165=1,"LA ",""),IF(AW165=1,"10",""))</f>
        <v>ST LA </v>
      </c>
      <c r="AG165" s="198" t="str">
        <f aca="false">IF(AND(AC165&lt;&gt;"",TRIM(AI165)&lt;&gt;""),2,"")</f>
        <v/>
      </c>
      <c r="AH165" s="198" t="str">
        <f aca="false">IF(AG165=2,SUMPRODUCT(-(AC$3:AC$303&lt;=AC165),-(AG$3:AG$303=2)),"")</f>
        <v/>
      </c>
      <c r="AI165" s="198" t="str">
        <f aca="false">CONCATENATE(IF(AU165=2,"ST ",""),IF(AV165=2,"LA ",""),IF(AW165=2,"10",""))</f>
        <v/>
      </c>
      <c r="AT165" s="198" t="str">
        <f aca="false">IF(AND('Уровни пары'!$K48="+",'Уровни пары'!$AB2&lt;&gt;""),1,"")</f>
        <v/>
      </c>
      <c r="AU165" s="209" t="n">
        <f aca="false">'Уровни пары'!$M48</f>
        <v>1</v>
      </c>
      <c r="AV165" s="209" t="n">
        <f aca="false">'Уровни пары'!$N48</f>
        <v>1</v>
      </c>
      <c r="AW165" s="198" t="n">
        <f aca="false">'Уровни пары'!$O48</f>
        <v>0</v>
      </c>
      <c r="AY165" s="198" t="str">
        <f aca="false">_xlfn.FORMULATEXT(AU165)</f>
        <v>=$'Уровни пары'.$M48</v>
      </c>
      <c r="BA165" s="198" t="s">
        <v>886</v>
      </c>
      <c r="BB165" s="198" t="e">
        <f aca="false">SEARCH("соло",BA165)</f>
        <v>#VALUE!</v>
      </c>
      <c r="BC165" s="198" t="e">
        <f aca="false">IF(BB165&gt;0,"$'Классы соло'.$T2&lt;&gt;''","$'Классы пары'.$T2&lt;&gt;''")</f>
        <v>#VALUE!</v>
      </c>
      <c r="BE165" s="198" t="s">
        <v>515</v>
      </c>
    </row>
    <row r="166" s="198" customFormat="true" ht="12.8" hidden="true" customHeight="false" outlineLevel="0" collapsed="false">
      <c r="Z166" s="198" t="n">
        <v>1</v>
      </c>
      <c r="AA166" s="198" t="s">
        <v>265</v>
      </c>
      <c r="AB166" s="198" t="n">
        <v>177</v>
      </c>
      <c r="AC166" s="198" t="str">
        <f aca="false">IF(AT166=1,AB166,"")</f>
        <v/>
      </c>
      <c r="AD166" s="198" t="str">
        <f aca="false">IF(AND(AC166&lt;&gt;"",TRIM(AF166)&lt;&gt;""),1,"")</f>
        <v/>
      </c>
      <c r="AE166" s="198" t="str">
        <f aca="false">IF(AD166=1,SUMPRODUCT(-(AC$3:AC$303&lt;=AC166),-(AD$3:AD$303=1)),"")</f>
        <v/>
      </c>
      <c r="AF166" s="198" t="str">
        <f aca="false">CONCATENATE(IF(AU166=1,"ST ",""),IF(AV166=1,"LA ",""),IF(AW166=1,"10",""))</f>
        <v>ST LA </v>
      </c>
      <c r="AG166" s="198" t="str">
        <f aca="false">IF(AND(AC166&lt;&gt;"",TRIM(AI166)&lt;&gt;""),2,"")</f>
        <v/>
      </c>
      <c r="AH166" s="198" t="str">
        <f aca="false">IF(AG166=2,SUMPRODUCT(-(AC$3:AC$303&lt;=AC166),-(AG$3:AG$303=2)),"")</f>
        <v/>
      </c>
      <c r="AI166" s="198" t="str">
        <f aca="false">CONCATENATE(IF(AU166=2,"ST ",""),IF(AV166=2,"LA ",""),IF(AW166=2,"10",""))</f>
        <v/>
      </c>
      <c r="AT166" s="198" t="str">
        <f aca="false">IF(AND('Уровни пары'!$Q48="+",'Уровни пары'!$AB2&lt;&gt;""),1,"")</f>
        <v/>
      </c>
      <c r="AU166" s="209" t="n">
        <f aca="false">'Уровни пары'!$S48</f>
        <v>1</v>
      </c>
      <c r="AV166" s="209" t="n">
        <f aca="false">'Уровни пары'!$T48</f>
        <v>1</v>
      </c>
      <c r="AW166" s="198" t="n">
        <f aca="false">'Уровни пары'!$U48</f>
        <v>0</v>
      </c>
      <c r="AY166" s="198" t="str">
        <f aca="false">_xlfn.FORMULATEXT(AU166)</f>
        <v>=$'Уровни пары'.$S48</v>
      </c>
      <c r="BA166" s="198" t="s">
        <v>887</v>
      </c>
      <c r="BB166" s="198" t="e">
        <f aca="false">SEARCH("соло",BA166)</f>
        <v>#VALUE!</v>
      </c>
      <c r="BC166" s="198" t="e">
        <f aca="false">IF(BB166&gt;0,"$'Классы соло'.$T2&lt;&gt;''","$'Классы пары'.$T2&lt;&gt;''")</f>
        <v>#VALUE!</v>
      </c>
      <c r="BE166" s="198" t="s">
        <v>515</v>
      </c>
    </row>
    <row r="167" s="198" customFormat="true" ht="12.8" hidden="true" customHeight="false" outlineLevel="0" collapsed="false">
      <c r="Z167" s="198" t="n">
        <v>1</v>
      </c>
      <c r="AA167" s="198" t="s">
        <v>266</v>
      </c>
      <c r="AB167" s="198" t="n">
        <v>178</v>
      </c>
      <c r="AC167" s="198" t="str">
        <f aca="false">IF(AT167=1,AB167,"")</f>
        <v/>
      </c>
      <c r="AD167" s="198" t="str">
        <f aca="false">IF(AND(AC167&lt;&gt;"",TRIM(AF167)&lt;&gt;""),1,"")</f>
        <v/>
      </c>
      <c r="AE167" s="198" t="str">
        <f aca="false">IF(AD167=1,SUMPRODUCT(-(AC$3:AC$303&lt;=AC167),-(AD$3:AD$303=1)),"")</f>
        <v/>
      </c>
      <c r="AF167" s="198" t="str">
        <f aca="false">CONCATENATE(IF(AU167=1,"ST ",""),IF(AV167=1,"LA ",""),IF(AW167=1,"10",""))</f>
        <v>ST LA </v>
      </c>
      <c r="AG167" s="198" t="str">
        <f aca="false">IF(AND(AC167&lt;&gt;"",TRIM(AI167)&lt;&gt;""),2,"")</f>
        <v/>
      </c>
      <c r="AH167" s="198" t="str">
        <f aca="false">IF(AG167=2,SUMPRODUCT(-(AC$3:AC$303&lt;=AC167),-(AG$3:AG$303=2)),"")</f>
        <v/>
      </c>
      <c r="AI167" s="198" t="str">
        <f aca="false">CONCATENATE(IF(AU167=2,"ST ",""),IF(AV167=2,"LA ",""),IF(AW167=2,"10",""))</f>
        <v/>
      </c>
      <c r="AT167" s="198" t="str">
        <f aca="false">IF(AND('Уровни пары'!$W48="+",'Уровни пары'!$AB2&lt;&gt;""),1,"")</f>
        <v/>
      </c>
      <c r="AU167" s="209" t="n">
        <f aca="false">'Уровни пары'!$Y48</f>
        <v>1</v>
      </c>
      <c r="AV167" s="209" t="n">
        <f aca="false">'Уровни пары'!$Z48</f>
        <v>1</v>
      </c>
      <c r="AW167" s="198" t="n">
        <f aca="false">'Уровни пары'!$AA48</f>
        <v>0</v>
      </c>
      <c r="AY167" s="198" t="str">
        <f aca="false">_xlfn.FORMULATEXT(AU167)</f>
        <v>=$'Уровни пары'.$Y48</v>
      </c>
      <c r="BA167" s="198" t="s">
        <v>888</v>
      </c>
      <c r="BB167" s="198" t="e">
        <f aca="false">SEARCH("соло",BA167)</f>
        <v>#VALUE!</v>
      </c>
      <c r="BC167" s="198" t="e">
        <f aca="false">IF(BB167&gt;0,"$'Классы соло'.$T2&lt;&gt;''","$'Классы пары'.$T2&lt;&gt;''")</f>
        <v>#VALUE!</v>
      </c>
      <c r="BE167" s="198" t="s">
        <v>515</v>
      </c>
    </row>
    <row r="168" s="198" customFormat="true" ht="12.8" hidden="true" customHeight="false" outlineLevel="0" collapsed="false">
      <c r="Z168" s="198" t="n">
        <v>1</v>
      </c>
      <c r="AA168" s="198" t="s">
        <v>267</v>
      </c>
      <c r="AB168" s="198" t="n">
        <v>179</v>
      </c>
      <c r="AC168" s="198" t="str">
        <f aca="false">IF(AT168=1,AB168,"")</f>
        <v/>
      </c>
      <c r="AD168" s="198" t="str">
        <f aca="false">IF(AND(AC168&lt;&gt;"",TRIM(AF168)&lt;&gt;""),1,"")</f>
        <v/>
      </c>
      <c r="AE168" s="198" t="str">
        <f aca="false">IF(AD168=1,SUMPRODUCT(-(AC$3:AC$303&lt;=AC168),-(AD$3:AD$303=1)),"")</f>
        <v/>
      </c>
      <c r="AF168" s="198" t="str">
        <f aca="false">CONCATENATE(IF(AU168=1,"ST ",""),IF(AV168=1,"LA ",""),IF(AW168=1,"10",""))</f>
        <v>ST LA </v>
      </c>
      <c r="AG168" s="198" t="str">
        <f aca="false">IF(AND(AC168&lt;&gt;"",TRIM(AI168)&lt;&gt;""),2,"")</f>
        <v/>
      </c>
      <c r="AH168" s="198" t="str">
        <f aca="false">IF(AG168=2,SUMPRODUCT(-(AC$3:AC$303&lt;=AC168),-(AG$3:AG$303=2)),"")</f>
        <v/>
      </c>
      <c r="AI168" s="198" t="str">
        <f aca="false">CONCATENATE(IF(AU168=2,"ST ",""),IF(AV168=2,"LA ",""),IF(AW168=2,"10",""))</f>
        <v/>
      </c>
      <c r="AT168" s="198" t="str">
        <f aca="false">IF(AND('Уровни пары'!$E49="+",'Уровни пары'!$AB2&lt;&gt;""),1,"")</f>
        <v/>
      </c>
      <c r="AU168" s="209" t="n">
        <f aca="false">'Уровни пары'!$G49</f>
        <v>1</v>
      </c>
      <c r="AV168" s="209" t="n">
        <f aca="false">'Уровни пары'!$H49</f>
        <v>1</v>
      </c>
      <c r="AW168" s="198" t="n">
        <f aca="false">'Уровни пары'!$I49</f>
        <v>0</v>
      </c>
      <c r="AY168" s="198" t="str">
        <f aca="false">_xlfn.FORMULATEXT(AU168)</f>
        <v>=$'Уровни пары'.$G49</v>
      </c>
      <c r="BA168" s="198" t="s">
        <v>889</v>
      </c>
      <c r="BB168" s="198" t="e">
        <f aca="false">SEARCH("соло",BA168)</f>
        <v>#VALUE!</v>
      </c>
      <c r="BC168" s="198" t="e">
        <f aca="false">IF(BB168&gt;0,"$'Классы соло'.$T2&lt;&gt;''","$'Классы пары'.$T2&lt;&gt;''")</f>
        <v>#VALUE!</v>
      </c>
      <c r="BE168" s="198" t="s">
        <v>515</v>
      </c>
    </row>
    <row r="169" s="198" customFormat="true" ht="12.8" hidden="true" customHeight="false" outlineLevel="0" collapsed="false">
      <c r="Z169" s="198" t="n">
        <v>1</v>
      </c>
      <c r="AA169" s="198" t="s">
        <v>268</v>
      </c>
      <c r="AB169" s="198" t="n">
        <v>180</v>
      </c>
      <c r="AC169" s="198" t="str">
        <f aca="false">IF(AT169=1,AB169,"")</f>
        <v/>
      </c>
      <c r="AD169" s="198" t="str">
        <f aca="false">IF(AND(AC169&lt;&gt;"",TRIM(AF169)&lt;&gt;""),1,"")</f>
        <v/>
      </c>
      <c r="AE169" s="198" t="str">
        <f aca="false">IF(AD169=1,SUMPRODUCT(-(AC$3:AC$303&lt;=AC169),-(AD$3:AD$303=1)),"")</f>
        <v/>
      </c>
      <c r="AF169" s="198" t="str">
        <f aca="false">CONCATENATE(IF(AU169=1,"ST ",""),IF(AV169=1,"LA ",""),IF(AW169=1,"10",""))</f>
        <v>ST LA </v>
      </c>
      <c r="AG169" s="198" t="str">
        <f aca="false">IF(AND(AC169&lt;&gt;"",TRIM(AI169)&lt;&gt;""),2,"")</f>
        <v/>
      </c>
      <c r="AH169" s="198" t="str">
        <f aca="false">IF(AG169=2,SUMPRODUCT(-(AC$3:AC$303&lt;=AC169),-(AG$3:AG$303=2)),"")</f>
        <v/>
      </c>
      <c r="AI169" s="198" t="str">
        <f aca="false">CONCATENATE(IF(AU169=2,"ST ",""),IF(AV169=2,"LA ",""),IF(AW169=2,"10",""))</f>
        <v/>
      </c>
      <c r="AT169" s="198" t="str">
        <f aca="false">IF(AND('Уровни пары'!$Q49="+",'Уровни пары'!$AB2&lt;&gt;""),1,"")</f>
        <v/>
      </c>
      <c r="AU169" s="209" t="n">
        <f aca="false">'Уровни пары'!$S49</f>
        <v>1</v>
      </c>
      <c r="AV169" s="209" t="n">
        <f aca="false">'Уровни пары'!$T49</f>
        <v>1</v>
      </c>
      <c r="AW169" s="198" t="n">
        <f aca="false">'Уровни пары'!$U49</f>
        <v>0</v>
      </c>
      <c r="AY169" s="198" t="str">
        <f aca="false">_xlfn.FORMULATEXT(AU169)</f>
        <v>=$'Уровни пары'.$S49</v>
      </c>
      <c r="BA169" s="198" t="s">
        <v>890</v>
      </c>
      <c r="BB169" s="198" t="e">
        <f aca="false">SEARCH("соло",BA169)</f>
        <v>#VALUE!</v>
      </c>
      <c r="BC169" s="198" t="e">
        <f aca="false">IF(BB169&gt;0,"$'Классы соло'.$T2&lt;&gt;''","$'Классы пары'.$T2&lt;&gt;''")</f>
        <v>#VALUE!</v>
      </c>
      <c r="BE169" s="198" t="s">
        <v>515</v>
      </c>
    </row>
    <row r="170" s="198" customFormat="true" ht="12.8" hidden="true" customHeight="false" outlineLevel="0" collapsed="false">
      <c r="Z170" s="198" t="n">
        <v>1</v>
      </c>
      <c r="AA170" s="198" t="s">
        <v>413</v>
      </c>
      <c r="AB170" s="198" t="n">
        <v>85</v>
      </c>
      <c r="AC170" s="198" t="str">
        <f aca="false">IF(AT170=1,AB170,"")</f>
        <v/>
      </c>
      <c r="AD170" s="198" t="str">
        <f aca="false">IF(AND(AC170&lt;&gt;"",TRIM(AF170)&lt;&gt;""),1,"")</f>
        <v/>
      </c>
      <c r="AE170" s="198" t="str">
        <f aca="false">IF(AD170=1,SUMPRODUCT(-(AC$3:AC$303&lt;=AC170),-(AD$3:AD$303=1)),"")</f>
        <v/>
      </c>
      <c r="AF170" s="198" t="str">
        <f aca="false">CONCATENATE(IF(AU170=1,"ST ",""),IF(AV170=1,"LA ",""),IF(AW170=1,"10",""))</f>
        <v>ST LA </v>
      </c>
      <c r="AG170" s="198" t="str">
        <f aca="false">IF(AND(AC170&lt;&gt;"",TRIM(AI170)&lt;&gt;""),2,"")</f>
        <v/>
      </c>
      <c r="AH170" s="198" t="str">
        <f aca="false">IF(AG170=2,SUMPRODUCT(-(AC$3:AC$303&lt;=AC170),-(AG$3:AG$303=2)),"")</f>
        <v/>
      </c>
      <c r="AI170" s="198" t="str">
        <f aca="false">CONCATENATE(IF(AU170=2,"ST ",""),IF(AV170=2,"LA ",""),IF(AW170=2,"10",""))</f>
        <v/>
      </c>
      <c r="AT170" s="198" t="str">
        <f aca="false">IF(AND('Уровни соло'!$E56="+",'Уровни соло'!$AB2&lt;&gt;""),1,"")</f>
        <v/>
      </c>
      <c r="AU170" s="209" t="n">
        <f aca="false">'Уровни соло'!$G56</f>
        <v>1</v>
      </c>
      <c r="AV170" s="209" t="n">
        <f aca="false">'Уровни соло'!$H56</f>
        <v>1</v>
      </c>
      <c r="AW170" s="198" t="n">
        <f aca="false">'Уровни соло'!$I56</f>
        <v>0</v>
      </c>
      <c r="AY170" s="198" t="str">
        <f aca="false">_xlfn.FORMULATEXT(AU170)</f>
        <v>=$'Уровни соло'.$G56</v>
      </c>
      <c r="BA170" s="198" t="s">
        <v>891</v>
      </c>
      <c r="BB170" s="198" t="n">
        <f aca="false">SEARCH("соло",BA170)</f>
        <v>10</v>
      </c>
      <c r="BC170" s="198" t="str">
        <f aca="false">IF(BB170&gt;0,"$'Классы соло'.$T2&lt;&gt;''","$'Классы пары'.$T2&lt;&gt;''")</f>
        <v>$'Классы соло'.$T2&lt;&gt;''</v>
      </c>
      <c r="BE170" s="198" t="s">
        <v>511</v>
      </c>
    </row>
    <row r="171" s="198" customFormat="true" ht="12.8" hidden="true" customHeight="false" outlineLevel="0" collapsed="false">
      <c r="Z171" s="198" t="n">
        <v>1</v>
      </c>
      <c r="AA171" s="198" t="s">
        <v>414</v>
      </c>
      <c r="AB171" s="198" t="n">
        <v>86</v>
      </c>
      <c r="AC171" s="198" t="str">
        <f aca="false">IF(AT171=1,AB171,"")</f>
        <v/>
      </c>
      <c r="AD171" s="198" t="str">
        <f aca="false">IF(AND(AC171&lt;&gt;"",TRIM(AF171)&lt;&gt;""),1,"")</f>
        <v/>
      </c>
      <c r="AE171" s="198" t="str">
        <f aca="false">IF(AD171=1,SUMPRODUCT(-(AC$3:AC$303&lt;=AC171),-(AD$3:AD$303=1)),"")</f>
        <v/>
      </c>
      <c r="AF171" s="198" t="str">
        <f aca="false">CONCATENATE(IF(AU171=1,"ST ",""),IF(AV171=1,"LA ",""),IF(AW171=1,"10",""))</f>
        <v>ST LA </v>
      </c>
      <c r="AG171" s="198" t="str">
        <f aca="false">IF(AND(AC171&lt;&gt;"",TRIM(AI171)&lt;&gt;""),2,"")</f>
        <v/>
      </c>
      <c r="AH171" s="198" t="str">
        <f aca="false">IF(AG171=2,SUMPRODUCT(-(AC$3:AC$303&lt;=AC171),-(AG$3:AG$303=2)),"")</f>
        <v/>
      </c>
      <c r="AI171" s="198" t="str">
        <f aca="false">CONCATENATE(IF(AU171=2,"ST ",""),IF(AV171=2,"LA ",""),IF(AW171=2,"10",""))</f>
        <v/>
      </c>
      <c r="AT171" s="198" t="str">
        <f aca="false">IF(AND('Уровни соло'!$K56="+",'Уровни соло'!$AB2&lt;&gt;""),1,"")</f>
        <v/>
      </c>
      <c r="AU171" s="209" t="n">
        <f aca="false">'Уровни соло'!$M56</f>
        <v>1</v>
      </c>
      <c r="AV171" s="209" t="n">
        <f aca="false">'Уровни соло'!$N56</f>
        <v>1</v>
      </c>
      <c r="AW171" s="198" t="n">
        <f aca="false">'Уровни соло'!$O56</f>
        <v>0</v>
      </c>
      <c r="AY171" s="198" t="str">
        <f aca="false">_xlfn.FORMULATEXT(AU171)</f>
        <v>=$'Уровни соло'.$M56</v>
      </c>
      <c r="BA171" s="198" t="s">
        <v>892</v>
      </c>
      <c r="BB171" s="198" t="n">
        <f aca="false">SEARCH("соло",BA171)</f>
        <v>10</v>
      </c>
      <c r="BC171" s="198" t="str">
        <f aca="false">IF(BB171&gt;0,"$'Классы соло'.$T2&lt;&gt;''","$'Классы пары'.$T2&lt;&gt;''")</f>
        <v>$'Классы соло'.$T2&lt;&gt;''</v>
      </c>
      <c r="BE171" s="198" t="s">
        <v>511</v>
      </c>
    </row>
    <row r="172" s="198" customFormat="true" ht="12.8" hidden="true" customHeight="false" outlineLevel="0" collapsed="false">
      <c r="Z172" s="198" t="n">
        <v>1</v>
      </c>
      <c r="AA172" s="198" t="s">
        <v>415</v>
      </c>
      <c r="AB172" s="198" t="n">
        <v>87</v>
      </c>
      <c r="AC172" s="198" t="str">
        <f aca="false">IF(AT172=1,AB172,"")</f>
        <v/>
      </c>
      <c r="AD172" s="198" t="str">
        <f aca="false">IF(AND(AC172&lt;&gt;"",TRIM(AF172)&lt;&gt;""),1,"")</f>
        <v/>
      </c>
      <c r="AE172" s="198" t="str">
        <f aca="false">IF(AD172=1,SUMPRODUCT(-(AC$3:AC$303&lt;=AC172),-(AD$3:AD$303=1)),"")</f>
        <v/>
      </c>
      <c r="AF172" s="198" t="str">
        <f aca="false">CONCATENATE(IF(AU172=1,"ST ",""),IF(AV172=1,"LA ",""),IF(AW172=1,"10",""))</f>
        <v>ST LA </v>
      </c>
      <c r="AG172" s="198" t="str">
        <f aca="false">IF(AND(AC172&lt;&gt;"",TRIM(AI172)&lt;&gt;""),2,"")</f>
        <v/>
      </c>
      <c r="AH172" s="198" t="str">
        <f aca="false">IF(AG172=2,SUMPRODUCT(-(AC$3:AC$303&lt;=AC172),-(AG$3:AG$303=2)),"")</f>
        <v/>
      </c>
      <c r="AI172" s="198" t="str">
        <f aca="false">CONCATENATE(IF(AU172=2,"ST ",""),IF(AV172=2,"LA ",""),IF(AW172=2,"10",""))</f>
        <v/>
      </c>
      <c r="AT172" s="198" t="str">
        <f aca="false">IF(AND('Уровни соло'!$W56="+",'Уровни соло'!$AB2&lt;&gt;""),1,"")</f>
        <v/>
      </c>
      <c r="AU172" s="209" t="n">
        <f aca="false">'Уровни соло'!$Y56</f>
        <v>1</v>
      </c>
      <c r="AV172" s="209" t="n">
        <f aca="false">'Уровни соло'!$Z56</f>
        <v>1</v>
      </c>
      <c r="AW172" s="198" t="n">
        <f aca="false">'Уровни соло'!$AA56</f>
        <v>0</v>
      </c>
      <c r="AY172" s="198" t="str">
        <f aca="false">_xlfn.FORMULATEXT(AU172)</f>
        <v>=$'Уровни соло'.$Y56</v>
      </c>
      <c r="BA172" s="198" t="s">
        <v>893</v>
      </c>
      <c r="BB172" s="198" t="n">
        <f aca="false">SEARCH("соло",BA172)</f>
        <v>10</v>
      </c>
      <c r="BC172" s="198" t="str">
        <f aca="false">IF(BB172&gt;0,"$'Классы соло'.$T2&lt;&gt;''","$'Классы пары'.$T2&lt;&gt;''")</f>
        <v>$'Классы соло'.$T2&lt;&gt;''</v>
      </c>
      <c r="BE172" s="198" t="s">
        <v>511</v>
      </c>
    </row>
    <row r="173" s="198" customFormat="true" ht="12.8" hidden="true" customHeight="false" outlineLevel="0" collapsed="false">
      <c r="Z173" s="198" t="n">
        <v>1</v>
      </c>
      <c r="AA173" s="198" t="s">
        <v>416</v>
      </c>
      <c r="AB173" s="198" t="n">
        <v>88</v>
      </c>
      <c r="AC173" s="198" t="str">
        <f aca="false">IF(AT173=1,AB173,"")</f>
        <v/>
      </c>
      <c r="AD173" s="198" t="str">
        <f aca="false">IF(AND(AC173&lt;&gt;"",TRIM(AF173)&lt;&gt;""),1,"")</f>
        <v/>
      </c>
      <c r="AE173" s="198" t="str">
        <f aca="false">IF(AD173=1,SUMPRODUCT(-(AC$3:AC$303&lt;=AC173),-(AD$3:AD$303=1)),"")</f>
        <v/>
      </c>
      <c r="AF173" s="198" t="str">
        <f aca="false">CONCATENATE(IF(AU173=1,"ST ",""),IF(AV173=1,"LA ",""),IF(AW173=1,"10",""))</f>
        <v>ST LA </v>
      </c>
      <c r="AG173" s="198" t="str">
        <f aca="false">IF(AND(AC173&lt;&gt;"",TRIM(AI173)&lt;&gt;""),2,"")</f>
        <v/>
      </c>
      <c r="AH173" s="198" t="str">
        <f aca="false">IF(AG173=2,SUMPRODUCT(-(AC$3:AC$303&lt;=AC173),-(AG$3:AG$303=2)),"")</f>
        <v/>
      </c>
      <c r="AI173" s="198" t="str">
        <f aca="false">CONCATENATE(IF(AU173=2,"ST ",""),IF(AV173=2,"LA ",""),IF(AW173=2,"10",""))</f>
        <v/>
      </c>
      <c r="AT173" s="198" t="str">
        <f aca="false">IF(AND('Уровни соло'!$E57="+",'Уровни соло'!$AB2&lt;&gt;""),1,"")</f>
        <v/>
      </c>
      <c r="AU173" s="209" t="n">
        <f aca="false">'Уровни соло'!$G57</f>
        <v>1</v>
      </c>
      <c r="AV173" s="209" t="n">
        <f aca="false">'Уровни соло'!$H57</f>
        <v>1</v>
      </c>
      <c r="AW173" s="198" t="n">
        <f aca="false">'Уровни соло'!$I57</f>
        <v>0</v>
      </c>
      <c r="AY173" s="198" t="str">
        <f aca="false">_xlfn.FORMULATEXT(AU173)</f>
        <v>=$'Уровни соло'.$G57</v>
      </c>
      <c r="BA173" s="198" t="s">
        <v>894</v>
      </c>
      <c r="BB173" s="198" t="n">
        <f aca="false">SEARCH("соло",BA173)</f>
        <v>10</v>
      </c>
      <c r="BC173" s="198" t="str">
        <f aca="false">IF(BB173&gt;0,"$'Классы соло'.$T2&lt;&gt;''","$'Классы пары'.$T2&lt;&gt;''")</f>
        <v>$'Классы соло'.$T2&lt;&gt;''</v>
      </c>
      <c r="BE173" s="198" t="s">
        <v>511</v>
      </c>
    </row>
    <row r="174" s="198" customFormat="true" ht="12.8" hidden="true" customHeight="false" outlineLevel="0" collapsed="false">
      <c r="Z174" s="198" t="n">
        <v>1</v>
      </c>
      <c r="AA174" s="198" t="s">
        <v>417</v>
      </c>
      <c r="AB174" s="198" t="n">
        <v>89</v>
      </c>
      <c r="AC174" s="198" t="str">
        <f aca="false">IF(AT174=1,AB174,"")</f>
        <v/>
      </c>
      <c r="AD174" s="198" t="str">
        <f aca="false">IF(AND(AC174&lt;&gt;"",TRIM(AF174)&lt;&gt;""),1,"")</f>
        <v/>
      </c>
      <c r="AE174" s="198" t="str">
        <f aca="false">IF(AD174=1,SUMPRODUCT(-(AC$3:AC$303&lt;=AC174),-(AD$3:AD$303=1)),"")</f>
        <v/>
      </c>
      <c r="AF174" s="198" t="str">
        <f aca="false">CONCATENATE(IF(AU174=1,"ST ",""),IF(AV174=1,"LA ",""),IF(AW174=1,"10",""))</f>
        <v>ST LA </v>
      </c>
      <c r="AG174" s="198" t="str">
        <f aca="false">IF(AND(AC174&lt;&gt;"",TRIM(AI174)&lt;&gt;""),2,"")</f>
        <v/>
      </c>
      <c r="AH174" s="198" t="str">
        <f aca="false">IF(AG174=2,SUMPRODUCT(-(AC$3:AC$303&lt;=AC174),-(AG$3:AG$303=2)),"")</f>
        <v/>
      </c>
      <c r="AI174" s="198" t="str">
        <f aca="false">CONCATENATE(IF(AU174=2,"ST ",""),IF(AV174=2,"LA ",""),IF(AW174=2,"10",""))</f>
        <v/>
      </c>
      <c r="AT174" s="198" t="str">
        <f aca="false">IF(AND('Уровни соло'!$K57="+",'Уровни соло'!$AB2&lt;&gt;""),1,"")</f>
        <v/>
      </c>
      <c r="AU174" s="209" t="n">
        <f aca="false">'Уровни соло'!$M57</f>
        <v>1</v>
      </c>
      <c r="AV174" s="209" t="n">
        <f aca="false">'Уровни соло'!$N57</f>
        <v>1</v>
      </c>
      <c r="AW174" s="198" t="n">
        <f aca="false">'Уровни соло'!$O57</f>
        <v>0</v>
      </c>
      <c r="AY174" s="198" t="str">
        <f aca="false">_xlfn.FORMULATEXT(AU174)</f>
        <v>=$'Уровни соло'.$M57</v>
      </c>
      <c r="BA174" s="198" t="s">
        <v>895</v>
      </c>
      <c r="BB174" s="198" t="n">
        <f aca="false">SEARCH("соло",BA174)</f>
        <v>10</v>
      </c>
      <c r="BC174" s="198" t="str">
        <f aca="false">IF(BB174&gt;0,"$'Классы соло'.$T2&lt;&gt;''","$'Классы пары'.$T2&lt;&gt;''")</f>
        <v>$'Классы соло'.$T2&lt;&gt;''</v>
      </c>
      <c r="BE174" s="198" t="s">
        <v>511</v>
      </c>
    </row>
    <row r="175" s="198" customFormat="true" ht="12.8" hidden="true" customHeight="false" outlineLevel="0" collapsed="false">
      <c r="Z175" s="198" t="n">
        <v>1</v>
      </c>
      <c r="AA175" s="198" t="s">
        <v>418</v>
      </c>
      <c r="AB175" s="198" t="n">
        <v>90</v>
      </c>
      <c r="AC175" s="198" t="str">
        <f aca="false">IF(AT175=1,AB175,"")</f>
        <v/>
      </c>
      <c r="AD175" s="198" t="str">
        <f aca="false">IF(AND(AC175&lt;&gt;"",TRIM(AF175)&lt;&gt;""),1,"")</f>
        <v/>
      </c>
      <c r="AE175" s="198" t="str">
        <f aca="false">IF(AD175=1,SUMPRODUCT(-(AC$3:AC$303&lt;=AC175),-(AD$3:AD$303=1)),"")</f>
        <v/>
      </c>
      <c r="AF175" s="198" t="str">
        <f aca="false">CONCATENATE(IF(AU175=1,"ST ",""),IF(AV175=1,"LA ",""),IF(AW175=1,"10",""))</f>
        <v>ST LA </v>
      </c>
      <c r="AG175" s="198" t="str">
        <f aca="false">IF(AND(AC175&lt;&gt;"",TRIM(AI175)&lt;&gt;""),2,"")</f>
        <v/>
      </c>
      <c r="AH175" s="198" t="str">
        <f aca="false">IF(AG175=2,SUMPRODUCT(-(AC$3:AC$303&lt;=AC175),-(AG$3:AG$303=2)),"")</f>
        <v/>
      </c>
      <c r="AI175" s="198" t="str">
        <f aca="false">CONCATENATE(IF(AU175=2,"ST ",""),IF(AV175=2,"LA ",""),IF(AW175=2,"10",""))</f>
        <v/>
      </c>
      <c r="AT175" s="198" t="str">
        <f aca="false">IF(AND('Уровни соло'!$Q57="+",'Уровни соло'!$AB2&lt;&gt;""),1,"")</f>
        <v/>
      </c>
      <c r="AU175" s="209" t="n">
        <f aca="false">'Уровни соло'!$S57</f>
        <v>1</v>
      </c>
      <c r="AV175" s="209" t="n">
        <f aca="false">'Уровни соло'!$T57</f>
        <v>1</v>
      </c>
      <c r="AW175" s="198" t="n">
        <f aca="false">'Уровни соло'!$U57</f>
        <v>0</v>
      </c>
      <c r="AY175" s="198" t="str">
        <f aca="false">_xlfn.FORMULATEXT(AU175)</f>
        <v>=$'Уровни соло'.$S57</v>
      </c>
      <c r="BA175" s="198" t="s">
        <v>896</v>
      </c>
      <c r="BB175" s="198" t="n">
        <f aca="false">SEARCH("соло",BA175)</f>
        <v>10</v>
      </c>
      <c r="BC175" s="198" t="str">
        <f aca="false">IF(BB175&gt;0,"$'Классы соло'.$T2&lt;&gt;''","$'Классы пары'.$T2&lt;&gt;''")</f>
        <v>$'Классы соло'.$T2&lt;&gt;''</v>
      </c>
      <c r="BE175" s="198" t="s">
        <v>511</v>
      </c>
    </row>
    <row r="176" s="198" customFormat="true" ht="12.8" hidden="true" customHeight="false" outlineLevel="0" collapsed="false">
      <c r="Z176" s="198" t="n">
        <v>1</v>
      </c>
      <c r="AA176" s="198" t="s">
        <v>419</v>
      </c>
      <c r="AB176" s="198" t="n">
        <v>91</v>
      </c>
      <c r="AC176" s="198" t="str">
        <f aca="false">IF(AT176=1,AB176,"")</f>
        <v/>
      </c>
      <c r="AD176" s="198" t="str">
        <f aca="false">IF(AND(AC176&lt;&gt;"",TRIM(AF176)&lt;&gt;""),1,"")</f>
        <v/>
      </c>
      <c r="AE176" s="198" t="str">
        <f aca="false">IF(AD176=1,SUMPRODUCT(-(AC$3:AC$303&lt;=AC176),-(AD$3:AD$303=1)),"")</f>
        <v/>
      </c>
      <c r="AF176" s="198" t="str">
        <f aca="false">CONCATENATE(IF(AU176=1,"ST ",""),IF(AV176=1,"LA ",""),IF(AW176=1,"10",""))</f>
        <v>ST LA </v>
      </c>
      <c r="AG176" s="198" t="str">
        <f aca="false">IF(AND(AC176&lt;&gt;"",TRIM(AI176)&lt;&gt;""),2,"")</f>
        <v/>
      </c>
      <c r="AH176" s="198" t="str">
        <f aca="false">IF(AG176=2,SUMPRODUCT(-(AC$3:AC$303&lt;=AC176),-(AG$3:AG$303=2)),"")</f>
        <v/>
      </c>
      <c r="AI176" s="198" t="str">
        <f aca="false">CONCATENATE(IF(AU176=2,"ST ",""),IF(AV176=2,"LA ",""),IF(AW176=2,"10",""))</f>
        <v/>
      </c>
      <c r="AT176" s="198" t="str">
        <f aca="false">IF(AND('Уровни соло'!$W57="+",'Уровни соло'!$AB2&lt;&gt;""),1,"")</f>
        <v/>
      </c>
      <c r="AU176" s="209" t="n">
        <f aca="false">'Уровни соло'!$Y57</f>
        <v>1</v>
      </c>
      <c r="AV176" s="209" t="n">
        <f aca="false">'Уровни соло'!$Z57</f>
        <v>1</v>
      </c>
      <c r="AW176" s="198" t="n">
        <f aca="false">'Уровни соло'!$AA57</f>
        <v>0</v>
      </c>
      <c r="AY176" s="198" t="str">
        <f aca="false">_xlfn.FORMULATEXT(AU176)</f>
        <v>=$'Уровни соло'.$Y57</v>
      </c>
      <c r="BA176" s="198" t="s">
        <v>897</v>
      </c>
      <c r="BB176" s="198" t="n">
        <f aca="false">SEARCH("соло",BA176)</f>
        <v>10</v>
      </c>
      <c r="BC176" s="198" t="str">
        <f aca="false">IF(BB176&gt;0,"$'Классы соло'.$T2&lt;&gt;''","$'Классы пары'.$T2&lt;&gt;''")</f>
        <v>$'Классы соло'.$T2&lt;&gt;''</v>
      </c>
      <c r="BE176" s="198" t="s">
        <v>511</v>
      </c>
    </row>
    <row r="177" s="198" customFormat="true" ht="12.8" hidden="true" customHeight="false" outlineLevel="0" collapsed="false">
      <c r="Z177" s="198" t="n">
        <v>1</v>
      </c>
      <c r="AA177" s="198" t="s">
        <v>420</v>
      </c>
      <c r="AB177" s="198" t="n">
        <v>92</v>
      </c>
      <c r="AC177" s="198" t="str">
        <f aca="false">IF(AT177=1,AB177,"")</f>
        <v/>
      </c>
      <c r="AD177" s="198" t="str">
        <f aca="false">IF(AND(AC177&lt;&gt;"",TRIM(AF177)&lt;&gt;""),1,"")</f>
        <v/>
      </c>
      <c r="AE177" s="198" t="str">
        <f aca="false">IF(AD177=1,SUMPRODUCT(-(AC$3:AC$303&lt;=AC177),-(AD$3:AD$303=1)),"")</f>
        <v/>
      </c>
      <c r="AF177" s="198" t="str">
        <f aca="false">CONCATENATE(IF(AU177=1,"ST ",""),IF(AV177=1,"LA ",""),IF(AW177=1,"10",""))</f>
        <v>ST LA </v>
      </c>
      <c r="AG177" s="198" t="str">
        <f aca="false">IF(AND(AC177&lt;&gt;"",TRIM(AI177)&lt;&gt;""),2,"")</f>
        <v/>
      </c>
      <c r="AH177" s="198" t="str">
        <f aca="false">IF(AG177=2,SUMPRODUCT(-(AC$3:AC$303&lt;=AC177),-(AG$3:AG$303=2)),"")</f>
        <v/>
      </c>
      <c r="AI177" s="198" t="str">
        <f aca="false">CONCATENATE(IF(AU177=2,"ST ",""),IF(AV177=2,"LA ",""),IF(AW177=2,"10",""))</f>
        <v/>
      </c>
      <c r="AT177" s="198" t="str">
        <f aca="false">IF(AND('Уровни соло'!$E58="+",'Уровни соло'!$AB2&lt;&gt;""),1,"")</f>
        <v/>
      </c>
      <c r="AU177" s="209" t="n">
        <f aca="false">'Уровни соло'!$G58</f>
        <v>1</v>
      </c>
      <c r="AV177" s="209" t="n">
        <f aca="false">'Уровни соло'!$H58</f>
        <v>1</v>
      </c>
      <c r="AW177" s="198" t="n">
        <f aca="false">'Уровни соло'!$I58</f>
        <v>0</v>
      </c>
      <c r="AY177" s="198" t="str">
        <f aca="false">_xlfn.FORMULATEXT(AU177)</f>
        <v>=$'Уровни соло'.$G58</v>
      </c>
      <c r="BA177" s="198" t="s">
        <v>898</v>
      </c>
      <c r="BB177" s="198" t="n">
        <f aca="false">SEARCH("соло",BA177)</f>
        <v>10</v>
      </c>
      <c r="BC177" s="198" t="str">
        <f aca="false">IF(BB177&gt;0,"$'Классы соло'.$T2&lt;&gt;''","$'Классы пары'.$T2&lt;&gt;''")</f>
        <v>$'Классы соло'.$T2&lt;&gt;''</v>
      </c>
      <c r="BE177" s="198" t="s">
        <v>511</v>
      </c>
    </row>
    <row r="178" s="198" customFormat="true" ht="12.8" hidden="true" customHeight="false" outlineLevel="0" collapsed="false">
      <c r="Z178" s="198" t="n">
        <v>1</v>
      </c>
      <c r="AA178" s="198" t="s">
        <v>421</v>
      </c>
      <c r="AB178" s="198" t="n">
        <v>93</v>
      </c>
      <c r="AC178" s="198" t="str">
        <f aca="false">IF(AT178=1,AB178,"")</f>
        <v/>
      </c>
      <c r="AD178" s="198" t="str">
        <f aca="false">IF(AND(AC178&lt;&gt;"",TRIM(AF178)&lt;&gt;""),1,"")</f>
        <v/>
      </c>
      <c r="AE178" s="198" t="str">
        <f aca="false">IF(AD178=1,SUMPRODUCT(-(AC$3:AC$303&lt;=AC178),-(AD$3:AD$303=1)),"")</f>
        <v/>
      </c>
      <c r="AF178" s="198" t="str">
        <f aca="false">CONCATENATE(IF(AU178=1,"ST ",""),IF(AV178=1,"LA ",""),IF(AW178=1,"10",""))</f>
        <v>ST LA </v>
      </c>
      <c r="AG178" s="198" t="str">
        <f aca="false">IF(AND(AC178&lt;&gt;"",TRIM(AI178)&lt;&gt;""),2,"")</f>
        <v/>
      </c>
      <c r="AH178" s="198" t="str">
        <f aca="false">IF(AG178=2,SUMPRODUCT(-(AC$3:AC$303&lt;=AC178),-(AG$3:AG$303=2)),"")</f>
        <v/>
      </c>
      <c r="AI178" s="198" t="str">
        <f aca="false">CONCATENATE(IF(AU178=2,"ST ",""),IF(AV178=2,"LA ",""),IF(AW178=2,"10",""))</f>
        <v/>
      </c>
      <c r="AM178" s="197"/>
      <c r="AN178" s="197"/>
      <c r="AO178" s="197"/>
      <c r="AT178" s="198" t="str">
        <f aca="false">IF(AND('Уровни соло'!$K58="+",'Уровни соло'!$AB2&lt;&gt;""),1,"")</f>
        <v/>
      </c>
      <c r="AU178" s="209" t="n">
        <f aca="false">'Уровни соло'!$M58</f>
        <v>1</v>
      </c>
      <c r="AV178" s="209" t="n">
        <f aca="false">'Уровни соло'!$N58</f>
        <v>1</v>
      </c>
      <c r="AW178" s="198" t="n">
        <f aca="false">'Уровни соло'!$O58</f>
        <v>0</v>
      </c>
      <c r="AY178" s="198" t="str">
        <f aca="false">_xlfn.FORMULATEXT(AU178)</f>
        <v>=$'Уровни соло'.$M58</v>
      </c>
      <c r="BA178" s="198" t="s">
        <v>899</v>
      </c>
      <c r="BB178" s="198" t="n">
        <f aca="false">SEARCH("соло",BA178)</f>
        <v>10</v>
      </c>
      <c r="BC178" s="198" t="str">
        <f aca="false">IF(BB178&gt;0,"$'Классы соло'.$T2&lt;&gt;''","$'Классы пары'.$T2&lt;&gt;''")</f>
        <v>$'Классы соло'.$T2&lt;&gt;''</v>
      </c>
      <c r="BE178" s="198" t="s">
        <v>511</v>
      </c>
    </row>
    <row r="179" s="198" customFormat="true" ht="12.8" hidden="true" customHeight="false" outlineLevel="0" collapsed="false">
      <c r="Z179" s="198" t="n">
        <v>1</v>
      </c>
      <c r="AA179" s="198" t="s">
        <v>422</v>
      </c>
      <c r="AB179" s="198" t="n">
        <v>94</v>
      </c>
      <c r="AC179" s="198" t="str">
        <f aca="false">IF(AT179=1,AB179,"")</f>
        <v/>
      </c>
      <c r="AD179" s="198" t="str">
        <f aca="false">IF(AND(AC179&lt;&gt;"",TRIM(AF179)&lt;&gt;""),1,"")</f>
        <v/>
      </c>
      <c r="AE179" s="198" t="str">
        <f aca="false">IF(AD179=1,SUMPRODUCT(-(AC$3:AC$303&lt;=AC179),-(AD$3:AD$303=1)),"")</f>
        <v/>
      </c>
      <c r="AF179" s="198" t="str">
        <f aca="false">CONCATENATE(IF(AU179=1,"ST ",""),IF(AV179=1,"LA ",""),IF(AW179=1,"10",""))</f>
        <v>ST LA </v>
      </c>
      <c r="AG179" s="198" t="str">
        <f aca="false">IF(AND(AC179&lt;&gt;"",TRIM(AI179)&lt;&gt;""),2,"")</f>
        <v/>
      </c>
      <c r="AH179" s="198" t="str">
        <f aca="false">IF(AG179=2,SUMPRODUCT(-(AC$3:AC$303&lt;=AC179),-(AG$3:AG$303=2)),"")</f>
        <v/>
      </c>
      <c r="AI179" s="198" t="str">
        <f aca="false">CONCATENATE(IF(AU179=2,"ST ",""),IF(AV179=2,"LA ",""),IF(AW179=2,"10",""))</f>
        <v/>
      </c>
      <c r="AJ179" s="197"/>
      <c r="AK179" s="197"/>
      <c r="AL179" s="197"/>
      <c r="AM179" s="197"/>
      <c r="AN179" s="197"/>
      <c r="AO179" s="197"/>
      <c r="AT179" s="198" t="str">
        <f aca="false">IF(AND('Уровни соло'!$Q58="+",'Уровни соло'!$AB2&lt;&gt;""),1,"")</f>
        <v/>
      </c>
      <c r="AU179" s="209" t="n">
        <f aca="false">'Уровни соло'!$S58</f>
        <v>1</v>
      </c>
      <c r="AV179" s="209" t="n">
        <f aca="false">'Уровни соло'!$T58</f>
        <v>1</v>
      </c>
      <c r="AW179" s="198" t="n">
        <f aca="false">'Уровни соло'!$U58</f>
        <v>0</v>
      </c>
      <c r="AY179" s="198" t="str">
        <f aca="false">_xlfn.FORMULATEXT(AU179)</f>
        <v>=$'Уровни соло'.$S58</v>
      </c>
      <c r="BA179" s="198" t="s">
        <v>900</v>
      </c>
      <c r="BB179" s="198" t="n">
        <f aca="false">SEARCH("соло",BA179)</f>
        <v>10</v>
      </c>
      <c r="BC179" s="198" t="str">
        <f aca="false">IF(BB179&gt;0,"$'Классы соло'.$T2&lt;&gt;''","$'Классы пары'.$T2&lt;&gt;''")</f>
        <v>$'Классы соло'.$T2&lt;&gt;''</v>
      </c>
      <c r="BE179" s="198" t="s">
        <v>511</v>
      </c>
    </row>
    <row r="180" s="198" customFormat="true" ht="12.8" hidden="true" customHeight="false" outlineLevel="0" collapsed="false">
      <c r="Z180" s="198" t="n">
        <v>1</v>
      </c>
      <c r="AA180" s="198" t="s">
        <v>423</v>
      </c>
      <c r="AB180" s="198" t="n">
        <v>95</v>
      </c>
      <c r="AC180" s="198" t="str">
        <f aca="false">IF(AT180=1,AB180,"")</f>
        <v/>
      </c>
      <c r="AD180" s="198" t="str">
        <f aca="false">IF(AND(AC180&lt;&gt;"",TRIM(AF180)&lt;&gt;""),1,"")</f>
        <v/>
      </c>
      <c r="AE180" s="198" t="str">
        <f aca="false">IF(AD180=1,SUMPRODUCT(-(AC$3:AC$303&lt;=AC180),-(AD$3:AD$303=1)),"")</f>
        <v/>
      </c>
      <c r="AF180" s="198" t="str">
        <f aca="false">CONCATENATE(IF(AU180=1,"ST ",""),IF(AV180=1,"LA ",""),IF(AW180=1,"10",""))</f>
        <v>ST LA </v>
      </c>
      <c r="AG180" s="198" t="str">
        <f aca="false">IF(AND(AC180&lt;&gt;"",TRIM(AI180)&lt;&gt;""),2,"")</f>
        <v/>
      </c>
      <c r="AH180" s="198" t="str">
        <f aca="false">IF(AG180=2,SUMPRODUCT(-(AC$3:AC$303&lt;=AC180),-(AG$3:AG$303=2)),"")</f>
        <v/>
      </c>
      <c r="AI180" s="198" t="str">
        <f aca="false">CONCATENATE(IF(AU180=2,"ST ",""),IF(AV180=2,"LA ",""),IF(AW180=2,"10",""))</f>
        <v/>
      </c>
      <c r="AJ180" s="197"/>
      <c r="AK180" s="197"/>
      <c r="AL180" s="197"/>
      <c r="AM180" s="197"/>
      <c r="AN180" s="197"/>
      <c r="AO180" s="197"/>
      <c r="AT180" s="198" t="str">
        <f aca="false">IF(AND('Уровни соло'!$W58="+",'Уровни соло'!$AB2&lt;&gt;""),1,"")</f>
        <v/>
      </c>
      <c r="AU180" s="209" t="n">
        <f aca="false">'Уровни соло'!$Y58</f>
        <v>1</v>
      </c>
      <c r="AV180" s="209" t="n">
        <f aca="false">'Уровни соло'!$Z58</f>
        <v>1</v>
      </c>
      <c r="AW180" s="198" t="n">
        <f aca="false">'Уровни соло'!$AA58</f>
        <v>0</v>
      </c>
      <c r="AY180" s="198" t="str">
        <f aca="false">_xlfn.FORMULATEXT(AU180)</f>
        <v>=$'Уровни соло'.$Y58</v>
      </c>
      <c r="BA180" s="198" t="s">
        <v>901</v>
      </c>
      <c r="BB180" s="198" t="n">
        <f aca="false">SEARCH("соло",BA180)</f>
        <v>10</v>
      </c>
      <c r="BC180" s="198" t="str">
        <f aca="false">IF(BB180&gt;0,"$'Классы соло'.$T2&lt;&gt;''","$'Классы пары'.$T2&lt;&gt;''")</f>
        <v>$'Классы соло'.$T2&lt;&gt;''</v>
      </c>
      <c r="BE180" s="198" t="s">
        <v>511</v>
      </c>
    </row>
    <row r="181" customFormat="false" ht="12.8" hidden="true" customHeight="false" outlineLevel="0" collapsed="false">
      <c r="I181" s="198"/>
      <c r="J181" s="198"/>
      <c r="K181" s="198"/>
      <c r="L181" s="198"/>
      <c r="M181" s="198"/>
      <c r="N181" s="198"/>
      <c r="O181" s="198"/>
      <c r="Z181" s="198" t="n">
        <v>1</v>
      </c>
      <c r="AA181" s="198" t="s">
        <v>424</v>
      </c>
      <c r="AB181" s="198" t="n">
        <v>96</v>
      </c>
      <c r="AC181" s="198" t="str">
        <f aca="false">IF(AT181=1,AB181,"")</f>
        <v/>
      </c>
      <c r="AD181" s="198" t="str">
        <f aca="false">IF(AND(AC181&lt;&gt;"",TRIM(AF181)&lt;&gt;""),1,"")</f>
        <v/>
      </c>
      <c r="AE181" s="198" t="str">
        <f aca="false">IF(AD181=1,SUMPRODUCT(-(AC$3:AC$303&lt;=AC181),-(AD$3:AD$303=1)),"")</f>
        <v/>
      </c>
      <c r="AF181" s="198" t="str">
        <f aca="false">CONCATENATE(IF(AU181=1,"ST ",""),IF(AV181=1,"LA ",""),IF(AW181=1,"10",""))</f>
        <v>ST LA </v>
      </c>
      <c r="AG181" s="198" t="str">
        <f aca="false">IF(AND(AC181&lt;&gt;"",TRIM(AI181)&lt;&gt;""),2,"")</f>
        <v/>
      </c>
      <c r="AH181" s="198" t="str">
        <f aca="false">IF(AG181=2,SUMPRODUCT(-(AC$3:AC$303&lt;=AC181),-(AG$3:AG$303=2)),"")</f>
        <v/>
      </c>
      <c r="AI181" s="198" t="str">
        <f aca="false">CONCATENATE(IF(AU181=2,"ST ",""),IF(AV181=2,"LA ",""),IF(AW181=2,"10",""))</f>
        <v/>
      </c>
      <c r="AP181" s="198"/>
      <c r="AQ181" s="198"/>
      <c r="AR181" s="198"/>
      <c r="AS181" s="198"/>
      <c r="AT181" s="198" t="str">
        <f aca="false">IF(AND('Уровни соло'!$E59="+",'Уровни соло'!$AB2&lt;&gt;""),1,"")</f>
        <v/>
      </c>
      <c r="AU181" s="209" t="n">
        <f aca="false">'Уровни соло'!$G59</f>
        <v>1</v>
      </c>
      <c r="AV181" s="209" t="n">
        <f aca="false">'Уровни соло'!$H59</f>
        <v>1</v>
      </c>
      <c r="AW181" s="198" t="n">
        <f aca="false">'Уровни соло'!$I59</f>
        <v>0</v>
      </c>
      <c r="AY181" s="198" t="str">
        <f aca="false">_xlfn.FORMULATEXT(AU181)</f>
        <v>=$'Уровни соло'.$G59</v>
      </c>
      <c r="AZ181" s="198"/>
      <c r="BA181" s="197" t="s">
        <v>902</v>
      </c>
      <c r="BB181" s="198" t="n">
        <f aca="false">SEARCH("соло",BA181)</f>
        <v>10</v>
      </c>
      <c r="BC181" s="198" t="str">
        <f aca="false">IF(BB181&gt;0,"$'Классы соло'.$T2&lt;&gt;''","$'Классы пары'.$T2&lt;&gt;''")</f>
        <v>$'Классы соло'.$T2&lt;&gt;''</v>
      </c>
      <c r="BD181" s="198"/>
      <c r="BE181" s="197" t="s">
        <v>511</v>
      </c>
    </row>
    <row r="182" customFormat="false" ht="12.8" hidden="true" customHeight="false" outlineLevel="0" collapsed="false">
      <c r="I182" s="198"/>
      <c r="J182" s="198"/>
      <c r="K182" s="198"/>
      <c r="L182" s="198"/>
      <c r="M182" s="198"/>
      <c r="N182" s="198"/>
      <c r="O182" s="198"/>
      <c r="Z182" s="198" t="n">
        <v>1</v>
      </c>
      <c r="AA182" s="198" t="s">
        <v>425</v>
      </c>
      <c r="AB182" s="198" t="n">
        <v>97</v>
      </c>
      <c r="AC182" s="198" t="str">
        <f aca="false">IF(AT182=1,AB182,"")</f>
        <v/>
      </c>
      <c r="AD182" s="198" t="str">
        <f aca="false">IF(AND(AC182&lt;&gt;"",TRIM(AF182)&lt;&gt;""),1,"")</f>
        <v/>
      </c>
      <c r="AE182" s="198" t="str">
        <f aca="false">IF(AD182=1,SUMPRODUCT(-(AC$3:AC$303&lt;=AC182),-(AD$3:AD$303=1)),"")</f>
        <v/>
      </c>
      <c r="AF182" s="198" t="str">
        <f aca="false">CONCATENATE(IF(AU182=1,"ST ",""),IF(AV182=1,"LA ",""),IF(AW182=1,"10",""))</f>
        <v>ST LA </v>
      </c>
      <c r="AG182" s="198" t="str">
        <f aca="false">IF(AND(AC182&lt;&gt;"",TRIM(AI182)&lt;&gt;""),2,"")</f>
        <v/>
      </c>
      <c r="AH182" s="198" t="str">
        <f aca="false">IF(AG182=2,SUMPRODUCT(-(AC$3:AC$303&lt;=AC182),-(AG$3:AG$303=2)),"")</f>
        <v/>
      </c>
      <c r="AI182" s="198" t="str">
        <f aca="false">CONCATENATE(IF(AU182=2,"ST ",""),IF(AV182=2,"LA ",""),IF(AW182=2,"10",""))</f>
        <v/>
      </c>
      <c r="AP182" s="198"/>
      <c r="AQ182" s="198"/>
      <c r="AR182" s="198"/>
      <c r="AS182" s="198"/>
      <c r="AT182" s="198" t="str">
        <f aca="false">IF(AND('Уровни соло'!$Q59="+",'Уровни соло'!$AB2&lt;&gt;""),1,"")</f>
        <v/>
      </c>
      <c r="AU182" s="209" t="n">
        <f aca="false">'Уровни соло'!$S59</f>
        <v>1</v>
      </c>
      <c r="AV182" s="209" t="n">
        <f aca="false">'Уровни соло'!$T59</f>
        <v>1</v>
      </c>
      <c r="AW182" s="198" t="n">
        <f aca="false">'Уровни соло'!$U59</f>
        <v>0</v>
      </c>
      <c r="AY182" s="198" t="str">
        <f aca="false">_xlfn.FORMULATEXT(AU182)</f>
        <v>=$'Уровни соло'.$S59</v>
      </c>
      <c r="AZ182" s="198"/>
      <c r="BA182" s="197" t="s">
        <v>903</v>
      </c>
      <c r="BB182" s="198" t="n">
        <f aca="false">SEARCH("соло",BA182)</f>
        <v>10</v>
      </c>
      <c r="BC182" s="198" t="str">
        <f aca="false">IF(BB182&gt;0,"$'Классы соло'.$T2&lt;&gt;''","$'Классы пары'.$T2&lt;&gt;''")</f>
        <v>$'Классы соло'.$T2&lt;&gt;''</v>
      </c>
      <c r="BD182" s="198"/>
      <c r="BE182" s="197" t="s">
        <v>511</v>
      </c>
    </row>
    <row r="183" customFormat="false" ht="12.8" hidden="true" customHeight="false" outlineLevel="0" collapsed="false">
      <c r="I183" s="198"/>
      <c r="J183" s="198"/>
      <c r="K183" s="198"/>
      <c r="L183" s="198"/>
      <c r="M183" s="198"/>
      <c r="N183" s="198"/>
      <c r="O183" s="198"/>
      <c r="Z183" s="198" t="n">
        <v>1</v>
      </c>
      <c r="AA183" s="198" t="s">
        <v>271</v>
      </c>
      <c r="AB183" s="198" t="n">
        <v>181</v>
      </c>
      <c r="AC183" s="198" t="str">
        <f aca="false">IF(AT183=1,AB183,"")</f>
        <v/>
      </c>
      <c r="AD183" s="198" t="str">
        <f aca="false">IF(AND(AC183&lt;&gt;"",TRIM(AF183)&lt;&gt;""),1,"")</f>
        <v/>
      </c>
      <c r="AE183" s="198" t="str">
        <f aca="false">IF(AD183=1,SUMPRODUCT(-(AC$3:AC$303&lt;=AC183),-(AD$3:AD$303=1)),"")</f>
        <v/>
      </c>
      <c r="AF183" s="198" t="str">
        <f aca="false">CONCATENATE(IF(AU183=1,"ST ",""),IF(AV183=1,"LA ",""),IF(AW183=1,"10",""))</f>
        <v>ST LA </v>
      </c>
      <c r="AG183" s="198" t="str">
        <f aca="false">IF(AND(AC183&lt;&gt;"",TRIM(AI183)&lt;&gt;""),2,"")</f>
        <v/>
      </c>
      <c r="AH183" s="198" t="str">
        <f aca="false">IF(AG183=2,SUMPRODUCT(-(AC$3:AC$303&lt;=AC183),-(AG$3:AG$303=2)),"")</f>
        <v/>
      </c>
      <c r="AI183" s="198" t="str">
        <f aca="false">CONCATENATE(IF(AU183=2,"ST ",""),IF(AV183=2,"LA ",""),IF(AW183=2,"10",""))</f>
        <v/>
      </c>
      <c r="AP183" s="198"/>
      <c r="AQ183" s="198"/>
      <c r="AR183" s="198"/>
      <c r="AS183" s="198"/>
      <c r="AT183" s="198" t="str">
        <f aca="false">IF(AND('Уровни пары'!$E56="+",'Уровни пары'!$AB2&lt;&gt;""),1,"")</f>
        <v/>
      </c>
      <c r="AU183" s="209" t="n">
        <f aca="false">'Уровни пары'!$G56</f>
        <v>1</v>
      </c>
      <c r="AV183" s="209" t="n">
        <f aca="false">'Уровни пары'!$H56</f>
        <v>1</v>
      </c>
      <c r="AW183" s="198" t="n">
        <f aca="false">'Уровни пары'!$I56</f>
        <v>0</v>
      </c>
      <c r="AY183" s="198" t="str">
        <f aca="false">_xlfn.FORMULATEXT(AU183)</f>
        <v>=$'Уровни пары'.$G56</v>
      </c>
      <c r="AZ183" s="198"/>
      <c r="BA183" s="197" t="s">
        <v>904</v>
      </c>
      <c r="BB183" s="198" t="e">
        <f aca="false">SEARCH("соло",BA183)</f>
        <v>#VALUE!</v>
      </c>
      <c r="BC183" s="198" t="e">
        <f aca="false">IF(BB183&gt;0,"$'Классы соло'.$T2&lt;&gt;''","$'Классы пары'.$T2&lt;&gt;''")</f>
        <v>#VALUE!</v>
      </c>
      <c r="BD183" s="198"/>
      <c r="BE183" s="197" t="s">
        <v>515</v>
      </c>
    </row>
    <row r="184" customFormat="false" ht="12.8" hidden="true" customHeight="false" outlineLevel="0" collapsed="false">
      <c r="I184" s="198"/>
      <c r="J184" s="198"/>
      <c r="K184" s="198"/>
      <c r="L184" s="198"/>
      <c r="M184" s="198"/>
      <c r="N184" s="198"/>
      <c r="O184" s="198"/>
      <c r="Z184" s="198" t="n">
        <v>1</v>
      </c>
      <c r="AA184" s="198" t="s">
        <v>272</v>
      </c>
      <c r="AB184" s="198" t="n">
        <f aca="false">AB183+1</f>
        <v>182</v>
      </c>
      <c r="AC184" s="198" t="str">
        <f aca="false">IF(AT184=1,AB184,"")</f>
        <v/>
      </c>
      <c r="AD184" s="198" t="str">
        <f aca="false">IF(AND(AC184&lt;&gt;"",TRIM(AF184)&lt;&gt;""),1,"")</f>
        <v/>
      </c>
      <c r="AE184" s="198" t="str">
        <f aca="false">IF(AD184=1,SUMPRODUCT(-(AC$3:AC$303&lt;=AC184),-(AD$3:AD$303=1)),"")</f>
        <v/>
      </c>
      <c r="AF184" s="198" t="str">
        <f aca="false">CONCATENATE(IF(AU184=1,"ST ",""),IF(AV184=1,"LA ",""),IF(AW184=1,"10",""))</f>
        <v>ST LA </v>
      </c>
      <c r="AG184" s="198" t="str">
        <f aca="false">IF(AND(AC184&lt;&gt;"",TRIM(AI184)&lt;&gt;""),2,"")</f>
        <v/>
      </c>
      <c r="AH184" s="198" t="str">
        <f aca="false">IF(AG184=2,SUMPRODUCT(-(AC$3:AC$303&lt;=AC184),-(AG$3:AG$303=2)),"")</f>
        <v/>
      </c>
      <c r="AI184" s="198" t="str">
        <f aca="false">CONCATENATE(IF(AU184=2,"ST ",""),IF(AV184=2,"LA ",""),IF(AW184=2,"10",""))</f>
        <v/>
      </c>
      <c r="AP184" s="198"/>
      <c r="AQ184" s="198"/>
      <c r="AR184" s="198"/>
      <c r="AS184" s="198"/>
      <c r="AT184" s="198" t="str">
        <f aca="false">IF(AND('Уровни пары'!$K56="+",'Уровни пары'!$AB2&lt;&gt;""),1,"")</f>
        <v/>
      </c>
      <c r="AU184" s="209" t="n">
        <f aca="false">'Уровни пары'!$M56</f>
        <v>1</v>
      </c>
      <c r="AV184" s="209" t="n">
        <f aca="false">'Уровни пары'!$N56</f>
        <v>1</v>
      </c>
      <c r="AW184" s="198" t="n">
        <f aca="false">'Уровни пары'!$O56</f>
        <v>0</v>
      </c>
      <c r="AY184" s="198" t="str">
        <f aca="false">_xlfn.FORMULATEXT(AU184)</f>
        <v>=$'Уровни пары'.$M56</v>
      </c>
      <c r="AZ184" s="198"/>
      <c r="BA184" s="197" t="s">
        <v>905</v>
      </c>
      <c r="BB184" s="198" t="e">
        <f aca="false">SEARCH("соло",BA184)</f>
        <v>#VALUE!</v>
      </c>
      <c r="BC184" s="198" t="e">
        <f aca="false">IF(BB184&gt;0,"$'Классы соло'.$T2&lt;&gt;''","$'Классы пары'.$T2&lt;&gt;''")</f>
        <v>#VALUE!</v>
      </c>
      <c r="BD184" s="198"/>
      <c r="BE184" s="197" t="s">
        <v>515</v>
      </c>
    </row>
    <row r="185" customFormat="false" ht="12.8" hidden="true" customHeight="false" outlineLevel="0" collapsed="false">
      <c r="I185" s="198"/>
      <c r="J185" s="198"/>
      <c r="K185" s="198"/>
      <c r="L185" s="198"/>
      <c r="M185" s="198"/>
      <c r="N185" s="198"/>
      <c r="O185" s="198"/>
      <c r="Z185" s="198" t="n">
        <v>1</v>
      </c>
      <c r="AA185" s="198" t="s">
        <v>273</v>
      </c>
      <c r="AB185" s="198" t="n">
        <f aca="false">AB184+1</f>
        <v>183</v>
      </c>
      <c r="AC185" s="198" t="str">
        <f aca="false">IF(AT185=1,AB185,"")</f>
        <v/>
      </c>
      <c r="AD185" s="198" t="str">
        <f aca="false">IF(AND(AC185&lt;&gt;"",TRIM(AF185)&lt;&gt;""),1,"")</f>
        <v/>
      </c>
      <c r="AE185" s="198" t="str">
        <f aca="false">IF(AD185=1,SUMPRODUCT(-(AC$3:AC$303&lt;=AC185),-(AD$3:AD$303=1)),"")</f>
        <v/>
      </c>
      <c r="AF185" s="198" t="str">
        <f aca="false">CONCATENATE(IF(AU185=1,"ST ",""),IF(AV185=1,"LA ",""),IF(AW185=1,"10",""))</f>
        <v>ST LA </v>
      </c>
      <c r="AG185" s="198" t="str">
        <f aca="false">IF(AND(AC185&lt;&gt;"",TRIM(AI185)&lt;&gt;""),2,"")</f>
        <v/>
      </c>
      <c r="AH185" s="198" t="str">
        <f aca="false">IF(AG185=2,SUMPRODUCT(-(AC$3:AC$303&lt;=AC185),-(AG$3:AG$303=2)),"")</f>
        <v/>
      </c>
      <c r="AI185" s="198" t="str">
        <f aca="false">CONCATENATE(IF(AU185=2,"ST ",""),IF(AV185=2,"LA ",""),IF(AW185=2,"10",""))</f>
        <v/>
      </c>
      <c r="AP185" s="198"/>
      <c r="AQ185" s="198"/>
      <c r="AR185" s="198"/>
      <c r="AS185" s="198"/>
      <c r="AT185" s="198" t="str">
        <f aca="false">IF(AND('Уровни пары'!$W56="+",'Уровни пары'!$AB2&lt;&gt;""),1,"")</f>
        <v/>
      </c>
      <c r="AU185" s="209" t="n">
        <f aca="false">'Уровни пары'!$Y56</f>
        <v>1</v>
      </c>
      <c r="AV185" s="209" t="n">
        <f aca="false">'Уровни пары'!$Z56</f>
        <v>1</v>
      </c>
      <c r="AW185" s="198" t="n">
        <f aca="false">'Уровни пары'!$AA56</f>
        <v>0</v>
      </c>
      <c r="AY185" s="198" t="str">
        <f aca="false">_xlfn.FORMULATEXT(AU185)</f>
        <v>=$'Уровни пары'.$Y56</v>
      </c>
      <c r="AZ185" s="198"/>
      <c r="BA185" s="197" t="s">
        <v>906</v>
      </c>
      <c r="BB185" s="198" t="e">
        <f aca="false">SEARCH("соло",BA185)</f>
        <v>#VALUE!</v>
      </c>
      <c r="BC185" s="198" t="e">
        <f aca="false">IF(BB185&gt;0,"$'Классы соло'.$T2&lt;&gt;''","$'Классы пары'.$T2&lt;&gt;''")</f>
        <v>#VALUE!</v>
      </c>
      <c r="BD185" s="198"/>
      <c r="BE185" s="197" t="s">
        <v>515</v>
      </c>
    </row>
    <row r="186" customFormat="false" ht="12.8" hidden="true" customHeight="false" outlineLevel="0" collapsed="false">
      <c r="I186" s="198"/>
      <c r="J186" s="198"/>
      <c r="K186" s="198"/>
      <c r="L186" s="198"/>
      <c r="M186" s="198"/>
      <c r="N186" s="198"/>
      <c r="O186" s="198"/>
      <c r="Z186" s="198" t="n">
        <v>1</v>
      </c>
      <c r="AA186" s="198" t="s">
        <v>274</v>
      </c>
      <c r="AB186" s="198" t="n">
        <f aca="false">AB185+1</f>
        <v>184</v>
      </c>
      <c r="AC186" s="198" t="str">
        <f aca="false">IF(AT186=1,AB186,"")</f>
        <v/>
      </c>
      <c r="AD186" s="198" t="str">
        <f aca="false">IF(AND(AC186&lt;&gt;"",TRIM(AF186)&lt;&gt;""),1,"")</f>
        <v/>
      </c>
      <c r="AE186" s="198" t="str">
        <f aca="false">IF(AD186=1,SUMPRODUCT(-(AC$3:AC$303&lt;=AC186),-(AD$3:AD$303=1)),"")</f>
        <v/>
      </c>
      <c r="AF186" s="198" t="str">
        <f aca="false">CONCATENATE(IF(AU186=1,"ST ",""),IF(AV186=1,"LA ",""),IF(AW186=1,"10",""))</f>
        <v>ST LA </v>
      </c>
      <c r="AG186" s="198" t="str">
        <f aca="false">IF(AND(AC186&lt;&gt;"",TRIM(AI186)&lt;&gt;""),2,"")</f>
        <v/>
      </c>
      <c r="AH186" s="198" t="str">
        <f aca="false">IF(AG186=2,SUMPRODUCT(-(AC$3:AC$303&lt;=AC186),-(AG$3:AG$303=2)),"")</f>
        <v/>
      </c>
      <c r="AI186" s="198" t="str">
        <f aca="false">CONCATENATE(IF(AU186=2,"ST ",""),IF(AV186=2,"LA ",""),IF(AW186=2,"10",""))</f>
        <v/>
      </c>
      <c r="AP186" s="198"/>
      <c r="AQ186" s="198"/>
      <c r="AR186" s="198"/>
      <c r="AS186" s="198"/>
      <c r="AT186" s="198" t="str">
        <f aca="false">IF(AND('Уровни пары'!$E57="+",'Уровни пары'!$AB2&lt;&gt;""),1,"")</f>
        <v/>
      </c>
      <c r="AU186" s="209" t="n">
        <f aca="false">'Уровни пары'!$G57</f>
        <v>1</v>
      </c>
      <c r="AV186" s="209" t="n">
        <f aca="false">'Уровни пары'!$H57</f>
        <v>1</v>
      </c>
      <c r="AW186" s="198" t="n">
        <f aca="false">'Уровни пары'!$I57</f>
        <v>0</v>
      </c>
      <c r="AY186" s="198" t="str">
        <f aca="false">_xlfn.FORMULATEXT(AU186)</f>
        <v>=$'Уровни пары'.$G57</v>
      </c>
      <c r="AZ186" s="198"/>
      <c r="BA186" s="197" t="s">
        <v>907</v>
      </c>
      <c r="BB186" s="198" t="e">
        <f aca="false">SEARCH("соло",BA186)</f>
        <v>#VALUE!</v>
      </c>
      <c r="BC186" s="198" t="e">
        <f aca="false">IF(BB186&gt;0,"$'Классы соло'.$T2&lt;&gt;''","$'Классы пары'.$T2&lt;&gt;''")</f>
        <v>#VALUE!</v>
      </c>
      <c r="BD186" s="198"/>
      <c r="BE186" s="197" t="s">
        <v>515</v>
      </c>
    </row>
    <row r="187" customFormat="false" ht="12.8" hidden="true" customHeight="false" outlineLevel="0" collapsed="false">
      <c r="I187" s="198"/>
      <c r="J187" s="198"/>
      <c r="K187" s="198"/>
      <c r="L187" s="198"/>
      <c r="M187" s="198"/>
      <c r="N187" s="198"/>
      <c r="O187" s="198"/>
      <c r="Z187" s="198" t="n">
        <v>1</v>
      </c>
      <c r="AA187" s="198" t="s">
        <v>275</v>
      </c>
      <c r="AB187" s="198" t="n">
        <f aca="false">AB186+1</f>
        <v>185</v>
      </c>
      <c r="AC187" s="198" t="str">
        <f aca="false">IF(AT187=1,AB187,"")</f>
        <v/>
      </c>
      <c r="AD187" s="198" t="str">
        <f aca="false">IF(AND(AC187&lt;&gt;"",TRIM(AF187)&lt;&gt;""),1,"")</f>
        <v/>
      </c>
      <c r="AE187" s="198" t="str">
        <f aca="false">IF(AD187=1,SUMPRODUCT(-(AC$3:AC$303&lt;=AC187),-(AD$3:AD$303=1)),"")</f>
        <v/>
      </c>
      <c r="AF187" s="198" t="str">
        <f aca="false">CONCATENATE(IF(AU187=1,"ST ",""),IF(AV187=1,"LA ",""),IF(AW187=1,"10",""))</f>
        <v>ST LA </v>
      </c>
      <c r="AG187" s="198" t="str">
        <f aca="false">IF(AND(AC187&lt;&gt;"",TRIM(AI187)&lt;&gt;""),2,"")</f>
        <v/>
      </c>
      <c r="AH187" s="198" t="str">
        <f aca="false">IF(AG187=2,SUMPRODUCT(-(AC$3:AC$303&lt;=AC187),-(AG$3:AG$303=2)),"")</f>
        <v/>
      </c>
      <c r="AI187" s="198" t="str">
        <f aca="false">CONCATENATE(IF(AU187=2,"ST ",""),IF(AV187=2,"LA ",""),IF(AW187=2,"10",""))</f>
        <v/>
      </c>
      <c r="AP187" s="198"/>
      <c r="AQ187" s="198"/>
      <c r="AR187" s="198"/>
      <c r="AS187" s="198"/>
      <c r="AT187" s="198" t="str">
        <f aca="false">IF(AND('Уровни пары'!$K57="+",'Уровни пары'!$AB2&lt;&gt;""),1,"")</f>
        <v/>
      </c>
      <c r="AU187" s="209" t="n">
        <f aca="false">'Уровни пары'!$M57</f>
        <v>1</v>
      </c>
      <c r="AV187" s="209" t="n">
        <f aca="false">'Уровни пары'!$N57</f>
        <v>1</v>
      </c>
      <c r="AW187" s="198" t="n">
        <f aca="false">'Уровни пары'!$O57</f>
        <v>0</v>
      </c>
      <c r="AY187" s="198" t="str">
        <f aca="false">_xlfn.FORMULATEXT(AU187)</f>
        <v>=$'Уровни пары'.$M57</v>
      </c>
      <c r="AZ187" s="198"/>
      <c r="BA187" s="197" t="s">
        <v>908</v>
      </c>
      <c r="BB187" s="198" t="e">
        <f aca="false">SEARCH("соло",BA187)</f>
        <v>#VALUE!</v>
      </c>
      <c r="BC187" s="198" t="e">
        <f aca="false">IF(BB187&gt;0,"$'Классы соло'.$T2&lt;&gt;''","$'Классы пары'.$T2&lt;&gt;''")</f>
        <v>#VALUE!</v>
      </c>
      <c r="BD187" s="198"/>
      <c r="BE187" s="197" t="s">
        <v>515</v>
      </c>
    </row>
    <row r="188" customFormat="false" ht="12.8" hidden="true" customHeight="false" outlineLevel="0" collapsed="false">
      <c r="I188" s="198"/>
      <c r="J188" s="198"/>
      <c r="K188" s="198"/>
      <c r="L188" s="198"/>
      <c r="M188" s="198"/>
      <c r="N188" s="198"/>
      <c r="O188" s="198"/>
      <c r="Z188" s="198" t="n">
        <v>1</v>
      </c>
      <c r="AA188" s="198" t="s">
        <v>276</v>
      </c>
      <c r="AB188" s="198" t="n">
        <f aca="false">AB187+1</f>
        <v>186</v>
      </c>
      <c r="AC188" s="198" t="str">
        <f aca="false">IF(AT188=1,AB188,"")</f>
        <v/>
      </c>
      <c r="AD188" s="198" t="str">
        <f aca="false">IF(AND(AC188&lt;&gt;"",TRIM(AF188)&lt;&gt;""),1,"")</f>
        <v/>
      </c>
      <c r="AE188" s="198" t="str">
        <f aca="false">IF(AD188=1,SUMPRODUCT(-(AC$3:AC$303&lt;=AC188),-(AD$3:AD$303=1)),"")</f>
        <v/>
      </c>
      <c r="AF188" s="198" t="str">
        <f aca="false">CONCATENATE(IF(AU188=1,"ST ",""),IF(AV188=1,"LA ",""),IF(AW188=1,"10",""))</f>
        <v>ST LA </v>
      </c>
      <c r="AG188" s="198" t="str">
        <f aca="false">IF(AND(AC188&lt;&gt;"",TRIM(AI188)&lt;&gt;""),2,"")</f>
        <v/>
      </c>
      <c r="AH188" s="198" t="str">
        <f aca="false">IF(AG188=2,SUMPRODUCT(-(AC$3:AC$303&lt;=AC188),-(AG$3:AG$303=2)),"")</f>
        <v/>
      </c>
      <c r="AI188" s="198" t="str">
        <f aca="false">CONCATENATE(IF(AU188=2,"ST ",""),IF(AV188=2,"LA ",""),IF(AW188=2,"10",""))</f>
        <v/>
      </c>
      <c r="AP188" s="198"/>
      <c r="AQ188" s="198"/>
      <c r="AR188" s="198"/>
      <c r="AS188" s="198"/>
      <c r="AT188" s="198" t="str">
        <f aca="false">IF(AND('Уровни пары'!$Q57="+",'Уровни пары'!$AB2&lt;&gt;""),1,"")</f>
        <v/>
      </c>
      <c r="AU188" s="209" t="n">
        <f aca="false">'Уровни пары'!$S57</f>
        <v>1</v>
      </c>
      <c r="AV188" s="209" t="n">
        <f aca="false">'Уровни пары'!$T57</f>
        <v>1</v>
      </c>
      <c r="AW188" s="198" t="n">
        <f aca="false">'Уровни пары'!$U57</f>
        <v>0</v>
      </c>
      <c r="AY188" s="198" t="str">
        <f aca="false">_xlfn.FORMULATEXT(AU188)</f>
        <v>=$'Уровни пары'.$S57</v>
      </c>
      <c r="AZ188" s="198"/>
      <c r="BA188" s="197" t="s">
        <v>909</v>
      </c>
      <c r="BB188" s="198" t="e">
        <f aca="false">SEARCH("соло",BA188)</f>
        <v>#VALUE!</v>
      </c>
      <c r="BC188" s="198" t="e">
        <f aca="false">IF(BB188&gt;0,"$'Классы соло'.$T2&lt;&gt;''","$'Классы пары'.$T2&lt;&gt;''")</f>
        <v>#VALUE!</v>
      </c>
      <c r="BD188" s="198"/>
      <c r="BE188" s="197" t="s">
        <v>515</v>
      </c>
    </row>
    <row r="189" customFormat="false" ht="12.8" hidden="true" customHeight="false" outlineLevel="0" collapsed="false">
      <c r="I189" s="198"/>
      <c r="J189" s="198"/>
      <c r="K189" s="198"/>
      <c r="L189" s="198"/>
      <c r="M189" s="198"/>
      <c r="N189" s="198"/>
      <c r="O189" s="198"/>
      <c r="Z189" s="198" t="n">
        <v>1</v>
      </c>
      <c r="AA189" s="198" t="s">
        <v>277</v>
      </c>
      <c r="AB189" s="198" t="n">
        <f aca="false">AB188+1</f>
        <v>187</v>
      </c>
      <c r="AC189" s="198" t="str">
        <f aca="false">IF(AT189=1,AB189,"")</f>
        <v/>
      </c>
      <c r="AD189" s="198" t="str">
        <f aca="false">IF(AND(AC189&lt;&gt;"",TRIM(AF189)&lt;&gt;""),1,"")</f>
        <v/>
      </c>
      <c r="AE189" s="198" t="str">
        <f aca="false">IF(AD189=1,SUMPRODUCT(-(AC$3:AC$303&lt;=AC189),-(AD$3:AD$303=1)),"")</f>
        <v/>
      </c>
      <c r="AF189" s="198" t="str">
        <f aca="false">CONCATENATE(IF(AU189=1,"ST ",""),IF(AV189=1,"LA ",""),IF(AW189=1,"10",""))</f>
        <v>ST LA </v>
      </c>
      <c r="AG189" s="198" t="str">
        <f aca="false">IF(AND(AC189&lt;&gt;"",TRIM(AI189)&lt;&gt;""),2,"")</f>
        <v/>
      </c>
      <c r="AH189" s="198" t="str">
        <f aca="false">IF(AG189=2,SUMPRODUCT(-(AC$3:AC$303&lt;=AC189),-(AG$3:AG$303=2)),"")</f>
        <v/>
      </c>
      <c r="AI189" s="198" t="str">
        <f aca="false">CONCATENATE(IF(AU189=2,"ST ",""),IF(AV189=2,"LA ",""),IF(AW189=2,"10",""))</f>
        <v/>
      </c>
      <c r="AP189" s="198"/>
      <c r="AQ189" s="198"/>
      <c r="AR189" s="198"/>
      <c r="AS189" s="198"/>
      <c r="AT189" s="198" t="str">
        <f aca="false">IF(AND('Уровни пары'!$W57="+",'Уровни пары'!$AB2&lt;&gt;""),1,"")</f>
        <v/>
      </c>
      <c r="AU189" s="209" t="n">
        <f aca="false">'Уровни пары'!$Y57</f>
        <v>1</v>
      </c>
      <c r="AV189" s="209" t="n">
        <f aca="false">'Уровни пары'!$Z57</f>
        <v>1</v>
      </c>
      <c r="AW189" s="198" t="n">
        <f aca="false">'Уровни пары'!$AA57</f>
        <v>0</v>
      </c>
      <c r="AY189" s="198" t="str">
        <f aca="false">_xlfn.FORMULATEXT(AU189)</f>
        <v>=$'Уровни пары'.$Y57</v>
      </c>
      <c r="AZ189" s="198"/>
      <c r="BA189" s="197" t="s">
        <v>910</v>
      </c>
      <c r="BB189" s="198" t="e">
        <f aca="false">SEARCH("соло",BA189)</f>
        <v>#VALUE!</v>
      </c>
      <c r="BC189" s="198" t="e">
        <f aca="false">IF(BB189&gt;0,"$'Классы соло'.$T2&lt;&gt;''","$'Классы пары'.$T2&lt;&gt;''")</f>
        <v>#VALUE!</v>
      </c>
      <c r="BD189" s="198"/>
      <c r="BE189" s="197" t="s">
        <v>515</v>
      </c>
    </row>
    <row r="190" customFormat="false" ht="12.8" hidden="true" customHeight="false" outlineLevel="0" collapsed="false">
      <c r="I190" s="198"/>
      <c r="J190" s="198"/>
      <c r="K190" s="198"/>
      <c r="L190" s="198"/>
      <c r="M190" s="198"/>
      <c r="N190" s="198"/>
      <c r="O190" s="198"/>
      <c r="Z190" s="198" t="n">
        <v>1</v>
      </c>
      <c r="AA190" s="198" t="s">
        <v>278</v>
      </c>
      <c r="AB190" s="198" t="n">
        <f aca="false">AB189+1</f>
        <v>188</v>
      </c>
      <c r="AC190" s="198" t="str">
        <f aca="false">IF(AT190=1,AB190,"")</f>
        <v/>
      </c>
      <c r="AD190" s="198" t="str">
        <f aca="false">IF(AND(AC190&lt;&gt;"",TRIM(AF190)&lt;&gt;""),1,"")</f>
        <v/>
      </c>
      <c r="AE190" s="198" t="str">
        <f aca="false">IF(AD190=1,SUMPRODUCT(-(AC$3:AC$303&lt;=AC190),-(AD$3:AD$303=1)),"")</f>
        <v/>
      </c>
      <c r="AF190" s="198" t="str">
        <f aca="false">CONCATENATE(IF(AU190=1,"ST ",""),IF(AV190=1,"LA ",""),IF(AW190=1,"10",""))</f>
        <v>ST LA </v>
      </c>
      <c r="AG190" s="198" t="str">
        <f aca="false">IF(AND(AC190&lt;&gt;"",TRIM(AI190)&lt;&gt;""),2,"")</f>
        <v/>
      </c>
      <c r="AH190" s="198" t="str">
        <f aca="false">IF(AG190=2,SUMPRODUCT(-(AC$3:AC$303&lt;=AC190),-(AG$3:AG$303=2)),"")</f>
        <v/>
      </c>
      <c r="AI190" s="198" t="str">
        <f aca="false">CONCATENATE(IF(AU190=2,"ST ",""),IF(AV190=2,"LA ",""),IF(AW190=2,"10",""))</f>
        <v/>
      </c>
      <c r="AP190" s="198"/>
      <c r="AQ190" s="198"/>
      <c r="AR190" s="198"/>
      <c r="AS190" s="198"/>
      <c r="AT190" s="198" t="str">
        <f aca="false">IF(AND('Уровни пары'!$E58="+",'Уровни пары'!$AB2&lt;&gt;""),1,"")</f>
        <v/>
      </c>
      <c r="AU190" s="209" t="n">
        <f aca="false">'Уровни пары'!$G58</f>
        <v>1</v>
      </c>
      <c r="AV190" s="209" t="n">
        <f aca="false">'Уровни пары'!$H58</f>
        <v>1</v>
      </c>
      <c r="AW190" s="198" t="n">
        <f aca="false">'Уровни пары'!$I58</f>
        <v>0</v>
      </c>
      <c r="AY190" s="198" t="str">
        <f aca="false">_xlfn.FORMULATEXT(AU190)</f>
        <v>=$'Уровни пары'.$G58</v>
      </c>
      <c r="AZ190" s="198"/>
      <c r="BA190" s="197" t="s">
        <v>911</v>
      </c>
      <c r="BB190" s="198" t="e">
        <f aca="false">SEARCH("соло",BA190)</f>
        <v>#VALUE!</v>
      </c>
      <c r="BC190" s="198" t="e">
        <f aca="false">IF(BB190&gt;0,"$'Классы соло'.$T2&lt;&gt;''","$'Классы пары'.$T2&lt;&gt;''")</f>
        <v>#VALUE!</v>
      </c>
      <c r="BD190" s="198"/>
      <c r="BE190" s="197" t="s">
        <v>515</v>
      </c>
    </row>
    <row r="191" customFormat="false" ht="12.8" hidden="true" customHeight="false" outlineLevel="0" collapsed="false">
      <c r="I191" s="198"/>
      <c r="J191" s="198"/>
      <c r="K191" s="198"/>
      <c r="L191" s="198"/>
      <c r="M191" s="198"/>
      <c r="N191" s="198"/>
      <c r="O191" s="198"/>
      <c r="Z191" s="198" t="n">
        <v>1</v>
      </c>
      <c r="AA191" s="198" t="s">
        <v>279</v>
      </c>
      <c r="AB191" s="198" t="n">
        <f aca="false">AB190+1</f>
        <v>189</v>
      </c>
      <c r="AC191" s="198" t="str">
        <f aca="false">IF(AT191=1,AB191,"")</f>
        <v/>
      </c>
      <c r="AD191" s="198" t="str">
        <f aca="false">IF(AND(AC191&lt;&gt;"",TRIM(AF191)&lt;&gt;""),1,"")</f>
        <v/>
      </c>
      <c r="AE191" s="198" t="str">
        <f aca="false">IF(AD191=1,SUMPRODUCT(-(AC$3:AC$303&lt;=AC191),-(AD$3:AD$303=1)),"")</f>
        <v/>
      </c>
      <c r="AF191" s="198" t="str">
        <f aca="false">CONCATENATE(IF(AU191=1,"ST ",""),IF(AV191=1,"LA ",""),IF(AW191=1,"10",""))</f>
        <v>ST LA </v>
      </c>
      <c r="AG191" s="198" t="str">
        <f aca="false">IF(AND(AC191&lt;&gt;"",TRIM(AI191)&lt;&gt;""),2,"")</f>
        <v/>
      </c>
      <c r="AH191" s="198" t="str">
        <f aca="false">IF(AG191=2,SUMPRODUCT(-(AC$3:AC$303&lt;=AC191),-(AG$3:AG$303=2)),"")</f>
        <v/>
      </c>
      <c r="AI191" s="198" t="str">
        <f aca="false">CONCATENATE(IF(AU191=2,"ST ",""),IF(AV191=2,"LA ",""),IF(AW191=2,"10",""))</f>
        <v/>
      </c>
      <c r="AP191" s="198"/>
      <c r="AQ191" s="198"/>
      <c r="AR191" s="198"/>
      <c r="AS191" s="198"/>
      <c r="AT191" s="198" t="str">
        <f aca="false">IF(AND('Уровни пары'!$K58="+",'Уровни пары'!$AB2&lt;&gt;""),1,"")</f>
        <v/>
      </c>
      <c r="AU191" s="209" t="n">
        <f aca="false">'Уровни пары'!$M58</f>
        <v>1</v>
      </c>
      <c r="AV191" s="209" t="n">
        <f aca="false">'Уровни пары'!$N58</f>
        <v>1</v>
      </c>
      <c r="AW191" s="198" t="n">
        <f aca="false">'Уровни пары'!$O58</f>
        <v>0</v>
      </c>
      <c r="AY191" s="198" t="str">
        <f aca="false">_xlfn.FORMULATEXT(AU191)</f>
        <v>=$'Уровни пары'.$M58</v>
      </c>
      <c r="AZ191" s="198"/>
      <c r="BA191" s="197" t="s">
        <v>912</v>
      </c>
      <c r="BB191" s="198" t="e">
        <f aca="false">SEARCH("соло",BA191)</f>
        <v>#VALUE!</v>
      </c>
      <c r="BC191" s="198" t="e">
        <f aca="false">IF(BB191&gt;0,"$'Классы соло'.$T2&lt;&gt;''","$'Классы пары'.$T2&lt;&gt;''")</f>
        <v>#VALUE!</v>
      </c>
      <c r="BD191" s="198"/>
      <c r="BE191" s="197" t="s">
        <v>515</v>
      </c>
    </row>
    <row r="192" customFormat="false" ht="12.8" hidden="true" customHeight="false" outlineLevel="0" collapsed="false">
      <c r="I192" s="198"/>
      <c r="J192" s="198"/>
      <c r="K192" s="198"/>
      <c r="L192" s="198"/>
      <c r="M192" s="198"/>
      <c r="N192" s="198"/>
      <c r="O192" s="198"/>
      <c r="W192" s="198"/>
      <c r="Z192" s="198" t="n">
        <v>1</v>
      </c>
      <c r="AA192" s="198" t="s">
        <v>280</v>
      </c>
      <c r="AB192" s="198" t="n">
        <f aca="false">AB191+1</f>
        <v>190</v>
      </c>
      <c r="AC192" s="198" t="str">
        <f aca="false">IF(AT192=1,AB192,"")</f>
        <v/>
      </c>
      <c r="AD192" s="198" t="str">
        <f aca="false">IF(AND(AC192&lt;&gt;"",TRIM(AF192)&lt;&gt;""),1,"")</f>
        <v/>
      </c>
      <c r="AE192" s="198" t="str">
        <f aca="false">IF(AD192=1,SUMPRODUCT(-(AC$3:AC$303&lt;=AC192),-(AD$3:AD$303=1)),"")</f>
        <v/>
      </c>
      <c r="AF192" s="198" t="str">
        <f aca="false">CONCATENATE(IF(AU192=1,"ST ",""),IF(AV192=1,"LA ",""),IF(AW192=1,"10",""))</f>
        <v>ST LA </v>
      </c>
      <c r="AG192" s="198" t="str">
        <f aca="false">IF(AND(AC192&lt;&gt;"",TRIM(AI192)&lt;&gt;""),2,"")</f>
        <v/>
      </c>
      <c r="AH192" s="198" t="str">
        <f aca="false">IF(AG192=2,SUMPRODUCT(-(AC$3:AC$303&lt;=AC192),-(AG$3:AG$303=2)),"")</f>
        <v/>
      </c>
      <c r="AI192" s="198" t="str">
        <f aca="false">CONCATENATE(IF(AU192=2,"ST ",""),IF(AV192=2,"LA ",""),IF(AW192=2,"10",""))</f>
        <v/>
      </c>
      <c r="AP192" s="198"/>
      <c r="AQ192" s="198"/>
      <c r="AR192" s="198"/>
      <c r="AS192" s="198"/>
      <c r="AT192" s="198" t="str">
        <f aca="false">IF(AND('Уровни пары'!$Q58="+",'Уровни пары'!$AB2&lt;&gt;""),1,"")</f>
        <v/>
      </c>
      <c r="AU192" s="209" t="n">
        <f aca="false">'Уровни пары'!$S58</f>
        <v>1</v>
      </c>
      <c r="AV192" s="209" t="n">
        <f aca="false">'Уровни пары'!$T58</f>
        <v>1</v>
      </c>
      <c r="AW192" s="198" t="n">
        <f aca="false">'Уровни пары'!$U58</f>
        <v>0</v>
      </c>
      <c r="AY192" s="198" t="str">
        <f aca="false">_xlfn.FORMULATEXT(AU192)</f>
        <v>=$'Уровни пары'.$S58</v>
      </c>
      <c r="AZ192" s="198"/>
      <c r="BA192" s="197" t="s">
        <v>913</v>
      </c>
      <c r="BB192" s="198" t="e">
        <f aca="false">SEARCH("соло",BA192)</f>
        <v>#VALUE!</v>
      </c>
      <c r="BC192" s="198" t="e">
        <f aca="false">IF(BB192&gt;0,"$'Классы соло'.$T2&lt;&gt;''","$'Классы пары'.$T2&lt;&gt;''")</f>
        <v>#VALUE!</v>
      </c>
      <c r="BD192" s="198"/>
      <c r="BE192" s="197" t="s">
        <v>515</v>
      </c>
    </row>
    <row r="193" customFormat="false" ht="12.8" hidden="true" customHeight="false" outlineLevel="0" collapsed="false">
      <c r="I193" s="198"/>
      <c r="J193" s="198"/>
      <c r="K193" s="198"/>
      <c r="L193" s="198"/>
      <c r="M193" s="198"/>
      <c r="N193" s="198"/>
      <c r="O193" s="198"/>
      <c r="W193" s="198"/>
      <c r="Z193" s="198" t="n">
        <v>1</v>
      </c>
      <c r="AA193" s="198" t="s">
        <v>281</v>
      </c>
      <c r="AB193" s="198" t="n">
        <f aca="false">AB192+1</f>
        <v>191</v>
      </c>
      <c r="AC193" s="198" t="str">
        <f aca="false">IF(AT193=1,AB193,"")</f>
        <v/>
      </c>
      <c r="AD193" s="198" t="str">
        <f aca="false">IF(AND(AC193&lt;&gt;"",TRIM(AF193)&lt;&gt;""),1,"")</f>
        <v/>
      </c>
      <c r="AE193" s="198" t="str">
        <f aca="false">IF(AD193=1,SUMPRODUCT(-(AC$3:AC$303&lt;=AC193),-(AD$3:AD$303=1)),"")</f>
        <v/>
      </c>
      <c r="AF193" s="198" t="str">
        <f aca="false">CONCATENATE(IF(AU193=1,"ST ",""),IF(AV193=1,"LA ",""),IF(AW193=1,"10",""))</f>
        <v>ST LA </v>
      </c>
      <c r="AG193" s="198" t="str">
        <f aca="false">IF(AND(AC193&lt;&gt;"",TRIM(AI193)&lt;&gt;""),2,"")</f>
        <v/>
      </c>
      <c r="AH193" s="198" t="str">
        <f aca="false">IF(AG193=2,SUMPRODUCT(-(AC$3:AC$303&lt;=AC193),-(AG$3:AG$303=2)),"")</f>
        <v/>
      </c>
      <c r="AI193" s="198" t="str">
        <f aca="false">CONCATENATE(IF(AU193=2,"ST ",""),IF(AV193=2,"LA ",""),IF(AW193=2,"10",""))</f>
        <v/>
      </c>
      <c r="AP193" s="198"/>
      <c r="AQ193" s="198"/>
      <c r="AR193" s="198"/>
      <c r="AS193" s="198"/>
      <c r="AT193" s="198" t="str">
        <f aca="false">IF(AND('Уровни пары'!$W58="+",'Уровни пары'!$AB2&lt;&gt;""),1,"")</f>
        <v/>
      </c>
      <c r="AU193" s="209" t="n">
        <f aca="false">'Уровни пары'!$Y58</f>
        <v>1</v>
      </c>
      <c r="AV193" s="209" t="n">
        <f aca="false">'Уровни пары'!$Z58</f>
        <v>1</v>
      </c>
      <c r="AW193" s="198" t="n">
        <f aca="false">'Уровни пары'!$AA58</f>
        <v>0</v>
      </c>
      <c r="AY193" s="198" t="str">
        <f aca="false">_xlfn.FORMULATEXT(AU193)</f>
        <v>=$'Уровни пары'.$Y58</v>
      </c>
      <c r="AZ193" s="198"/>
      <c r="BA193" s="197" t="s">
        <v>914</v>
      </c>
      <c r="BB193" s="198" t="e">
        <f aca="false">SEARCH("соло",BA193)</f>
        <v>#VALUE!</v>
      </c>
      <c r="BC193" s="198" t="e">
        <f aca="false">IF(BB193&gt;0,"$'Классы соло'.$T2&lt;&gt;''","$'Классы пары'.$T2&lt;&gt;''")</f>
        <v>#VALUE!</v>
      </c>
      <c r="BD193" s="198"/>
      <c r="BE193" s="197" t="s">
        <v>515</v>
      </c>
    </row>
    <row r="194" customFormat="false" ht="12.8" hidden="true" customHeight="false" outlineLevel="0" collapsed="false">
      <c r="I194" s="198"/>
      <c r="J194" s="198"/>
      <c r="K194" s="198"/>
      <c r="L194" s="198"/>
      <c r="M194" s="198"/>
      <c r="N194" s="198"/>
      <c r="O194" s="198"/>
      <c r="W194" s="198"/>
      <c r="Z194" s="198" t="n">
        <v>1</v>
      </c>
      <c r="AA194" s="198" t="s">
        <v>282</v>
      </c>
      <c r="AB194" s="198" t="n">
        <f aca="false">AB193+1</f>
        <v>192</v>
      </c>
      <c r="AC194" s="198" t="str">
        <f aca="false">IF(AT194=1,AB194,"")</f>
        <v/>
      </c>
      <c r="AD194" s="198" t="str">
        <f aca="false">IF(AND(AC194&lt;&gt;"",TRIM(AF194)&lt;&gt;""),1,"")</f>
        <v/>
      </c>
      <c r="AE194" s="198" t="str">
        <f aca="false">IF(AD194=1,SUMPRODUCT(-(AC$3:AC$303&lt;=AC194),-(AD$3:AD$303=1)),"")</f>
        <v/>
      </c>
      <c r="AF194" s="198" t="str">
        <f aca="false">CONCATENATE(IF(AU194=1,"ST ",""),IF(AV194=1,"LA ",""),IF(AW194=1,"10",""))</f>
        <v>ST LA </v>
      </c>
      <c r="AG194" s="198" t="str">
        <f aca="false">IF(AND(AC194&lt;&gt;"",TRIM(AI194)&lt;&gt;""),2,"")</f>
        <v/>
      </c>
      <c r="AH194" s="198" t="str">
        <f aca="false">IF(AG194=2,SUMPRODUCT(-(AC$3:AC$303&lt;=AC194),-(AG$3:AG$303=2)),"")</f>
        <v/>
      </c>
      <c r="AI194" s="198" t="str">
        <f aca="false">CONCATENATE(IF(AU194=2,"ST ",""),IF(AV194=2,"LA ",""),IF(AW194=2,"10",""))</f>
        <v/>
      </c>
      <c r="AP194" s="198"/>
      <c r="AQ194" s="198"/>
      <c r="AR194" s="198"/>
      <c r="AS194" s="198"/>
      <c r="AT194" s="198" t="str">
        <f aca="false">IF(AND('Уровни пары'!$E59="+",'Уровни пары'!$AB2&lt;&gt;""),1,"")</f>
        <v/>
      </c>
      <c r="AU194" s="209" t="n">
        <f aca="false">'Уровни пары'!$G59</f>
        <v>1</v>
      </c>
      <c r="AV194" s="209" t="n">
        <f aca="false">'Уровни пары'!$H59</f>
        <v>1</v>
      </c>
      <c r="AW194" s="198" t="n">
        <f aca="false">'Уровни пары'!$I59</f>
        <v>0</v>
      </c>
      <c r="AY194" s="198" t="str">
        <f aca="false">_xlfn.FORMULATEXT(AU194)</f>
        <v>=$'Уровни пары'.$G59</v>
      </c>
      <c r="AZ194" s="198"/>
      <c r="BA194" s="197" t="s">
        <v>915</v>
      </c>
      <c r="BB194" s="198" t="e">
        <f aca="false">SEARCH("соло",BA194)</f>
        <v>#VALUE!</v>
      </c>
      <c r="BC194" s="198" t="e">
        <f aca="false">IF(BB194&gt;0,"$'Классы соло'.$T2&lt;&gt;''","$'Классы пары'.$T2&lt;&gt;''")</f>
        <v>#VALUE!</v>
      </c>
      <c r="BD194" s="198"/>
      <c r="BE194" s="197" t="s">
        <v>515</v>
      </c>
    </row>
    <row r="195" customFormat="false" ht="12.8" hidden="true" customHeight="false" outlineLevel="0" collapsed="false">
      <c r="I195" s="198"/>
      <c r="J195" s="198"/>
      <c r="K195" s="198"/>
      <c r="L195" s="198"/>
      <c r="M195" s="198"/>
      <c r="N195" s="198"/>
      <c r="O195" s="198"/>
      <c r="W195" s="198"/>
      <c r="Z195" s="198" t="n">
        <v>1</v>
      </c>
      <c r="AA195" s="198" t="s">
        <v>283</v>
      </c>
      <c r="AB195" s="198" t="n">
        <f aca="false">AB194+1</f>
        <v>193</v>
      </c>
      <c r="AC195" s="198" t="str">
        <f aca="false">IF(AT195=1,AB195,"")</f>
        <v/>
      </c>
      <c r="AD195" s="198" t="str">
        <f aca="false">IF(AND(AC195&lt;&gt;"",TRIM(AF195)&lt;&gt;""),1,"")</f>
        <v/>
      </c>
      <c r="AE195" s="198" t="str">
        <f aca="false">IF(AD195=1,SUMPRODUCT(-(AC$3:AC$303&lt;=AC195),-(AD$3:AD$303=1)),"")</f>
        <v/>
      </c>
      <c r="AF195" s="198" t="str">
        <f aca="false">CONCATENATE(IF(AU195=1,"ST ",""),IF(AV195=1,"LA ",""),IF(AW195=1,"10",""))</f>
        <v>ST LA </v>
      </c>
      <c r="AG195" s="198" t="str">
        <f aca="false">IF(AND(AC195&lt;&gt;"",TRIM(AI195)&lt;&gt;""),2,"")</f>
        <v/>
      </c>
      <c r="AH195" s="198" t="str">
        <f aca="false">IF(AG195=2,SUMPRODUCT(-(AC$3:AC$303&lt;=AC195),-(AG$3:AG$303=2)),"")</f>
        <v/>
      </c>
      <c r="AI195" s="198" t="str">
        <f aca="false">CONCATENATE(IF(AU195=2,"ST ",""),IF(AV195=2,"LA ",""),IF(AW195=2,"10",""))</f>
        <v/>
      </c>
      <c r="AP195" s="198"/>
      <c r="AQ195" s="198"/>
      <c r="AR195" s="198"/>
      <c r="AS195" s="198"/>
      <c r="AT195" s="198" t="str">
        <f aca="false">IF(AND('Уровни пары'!$Q59="+",'Уровни пары'!$AB2&lt;&gt;""),1,"")</f>
        <v/>
      </c>
      <c r="AU195" s="209" t="n">
        <f aca="false">'Уровни пары'!$S59</f>
        <v>1</v>
      </c>
      <c r="AV195" s="209" t="n">
        <f aca="false">'Уровни пары'!$T59</f>
        <v>1</v>
      </c>
      <c r="AW195" s="198" t="n">
        <f aca="false">'Уровни пары'!$U59</f>
        <v>0</v>
      </c>
      <c r="AY195" s="198" t="str">
        <f aca="false">_xlfn.FORMULATEXT(AU195)</f>
        <v>=$'Уровни пары'.$S59</v>
      </c>
      <c r="AZ195" s="198"/>
      <c r="BA195" s="197" t="s">
        <v>916</v>
      </c>
      <c r="BB195" s="198" t="e">
        <f aca="false">SEARCH("соло",BA195)</f>
        <v>#VALUE!</v>
      </c>
      <c r="BC195" s="198" t="e">
        <f aca="false">IF(BB195&gt;0,"$'Классы соло'.$T2&lt;&gt;''","$'Классы пары'.$T2&lt;&gt;''")</f>
        <v>#VALUE!</v>
      </c>
      <c r="BD195" s="198"/>
      <c r="BE195" s="197" t="s">
        <v>515</v>
      </c>
    </row>
    <row r="196" customFormat="false" ht="12.8" hidden="true" customHeight="false" outlineLevel="0" collapsed="false">
      <c r="I196" s="198"/>
      <c r="J196" s="198"/>
      <c r="K196" s="198"/>
      <c r="L196" s="198"/>
      <c r="M196" s="198"/>
      <c r="N196" s="198"/>
      <c r="O196" s="198"/>
      <c r="W196" s="198"/>
      <c r="Z196" s="198" t="n">
        <v>1</v>
      </c>
      <c r="AA196" s="198" t="s">
        <v>427</v>
      </c>
      <c r="AB196" s="198" t="n">
        <f aca="false">AB195+1</f>
        <v>194</v>
      </c>
      <c r="AC196" s="198" t="str">
        <f aca="false">IF(AT196=1,AB196,"")</f>
        <v/>
      </c>
      <c r="AD196" s="198" t="str">
        <f aca="false">IF(AND(AC196&lt;&gt;"",TRIM(AF196)&lt;&gt;""),1,"")</f>
        <v/>
      </c>
      <c r="AE196" s="198" t="str">
        <f aca="false">IF(AD196=1,SUMPRODUCT(-(AC$3:AC$303&lt;=AC196),-(AD$3:AD$303=1)),"")</f>
        <v/>
      </c>
      <c r="AF196" s="198" t="str">
        <f aca="false">CONCATENATE(IF(AU196=1,"ST ",""),IF(AV196=1,"LA ",""),IF(AW196=1,"10",""))</f>
        <v>ST LA </v>
      </c>
      <c r="AG196" s="198" t="str">
        <f aca="false">IF(AND(AC196&lt;&gt;"",TRIM(AI196)&lt;&gt;""),2,"")</f>
        <v/>
      </c>
      <c r="AH196" s="198" t="str">
        <f aca="false">IF(AG196=2,SUMPRODUCT(-(AC$3:AC$303&lt;=AC196),-(AG$3:AG$303=2)),"")</f>
        <v/>
      </c>
      <c r="AI196" s="198" t="str">
        <f aca="false">CONCATENATE(IF(AU196=2,"ST ",""),IF(AV196=2,"LA ",""),IF(AW196=2,"10",""))</f>
        <v/>
      </c>
      <c r="AP196" s="198"/>
      <c r="AQ196" s="198"/>
      <c r="AR196" s="198"/>
      <c r="AS196" s="198"/>
      <c r="AT196" s="198" t="str">
        <f aca="false">IF(AND('Уровни соло'!$E67="+",'Уровни соло'!$AB2&lt;&gt;""),1,"")</f>
        <v/>
      </c>
      <c r="AU196" s="209" t="n">
        <f aca="false">'Уровни соло'!$G67</f>
        <v>1</v>
      </c>
      <c r="AV196" s="209" t="n">
        <f aca="false">'Уровни соло'!$H67</f>
        <v>1</v>
      </c>
      <c r="AW196" s="198" t="n">
        <f aca="false">'Уровни соло'!$I67</f>
        <v>0</v>
      </c>
      <c r="AY196" s="198" t="str">
        <f aca="false">_xlfn.FORMULATEXT(AU196)</f>
        <v>=$'Уровни соло'.$G67</v>
      </c>
      <c r="AZ196" s="198"/>
      <c r="BA196" s="197" t="s">
        <v>917</v>
      </c>
      <c r="BB196" s="198" t="n">
        <f aca="false">SEARCH("соло",BA196)</f>
        <v>10</v>
      </c>
      <c r="BC196" s="198" t="str">
        <f aca="false">IF(BB196&gt;0,"$'Классы соло'.$T2&lt;&gt;''","$'Классы пары'.$T2&lt;&gt;''")</f>
        <v>$'Классы соло'.$T2&lt;&gt;''</v>
      </c>
      <c r="BD196" s="198"/>
      <c r="BE196" s="197" t="s">
        <v>511</v>
      </c>
    </row>
    <row r="197" customFormat="false" ht="12.8" hidden="true" customHeight="false" outlineLevel="0" collapsed="false">
      <c r="I197" s="198"/>
      <c r="J197" s="198"/>
      <c r="K197" s="198"/>
      <c r="L197" s="198"/>
      <c r="M197" s="198"/>
      <c r="N197" s="198"/>
      <c r="O197" s="198"/>
      <c r="W197" s="198"/>
      <c r="Z197" s="198" t="n">
        <v>1</v>
      </c>
      <c r="AA197" s="198" t="s">
        <v>428</v>
      </c>
      <c r="AB197" s="198" t="n">
        <f aca="false">AB196+1</f>
        <v>195</v>
      </c>
      <c r="AC197" s="198" t="str">
        <f aca="false">IF(AT197=1,AB197,"")</f>
        <v/>
      </c>
      <c r="AD197" s="198" t="str">
        <f aca="false">IF(AND(AC197&lt;&gt;"",TRIM(AF197)&lt;&gt;""),1,"")</f>
        <v/>
      </c>
      <c r="AE197" s="198" t="str">
        <f aca="false">IF(AD197=1,SUMPRODUCT(-(AC$3:AC$303&lt;=AC197),-(AD$3:AD$303=1)),"")</f>
        <v/>
      </c>
      <c r="AF197" s="198" t="str">
        <f aca="false">CONCATENATE(IF(AU197=1,"ST ",""),IF(AV197=1,"LA ",""),IF(AW197=1,"10",""))</f>
        <v>ST LA </v>
      </c>
      <c r="AG197" s="198" t="str">
        <f aca="false">IF(AND(AC197&lt;&gt;"",TRIM(AI197)&lt;&gt;""),2,"")</f>
        <v/>
      </c>
      <c r="AH197" s="198" t="str">
        <f aca="false">IF(AG197=2,SUMPRODUCT(-(AC$3:AC$303&lt;=AC197),-(AG$3:AG$303=2)),"")</f>
        <v/>
      </c>
      <c r="AI197" s="198" t="str">
        <f aca="false">CONCATENATE(IF(AU197=2,"ST ",""),IF(AV197=2,"LA ",""),IF(AW197=2,"10",""))</f>
        <v/>
      </c>
      <c r="AP197" s="198"/>
      <c r="AQ197" s="198"/>
      <c r="AR197" s="198"/>
      <c r="AS197" s="198"/>
      <c r="AT197" s="198" t="str">
        <f aca="false">IF(AND('Уровни соло'!$K67="+",'Уровни соло'!$AB2&lt;&gt;""),1,"")</f>
        <v/>
      </c>
      <c r="AU197" s="209" t="n">
        <f aca="false">'Уровни соло'!$M67</f>
        <v>1</v>
      </c>
      <c r="AV197" s="209" t="n">
        <f aca="false">'Уровни соло'!$N67</f>
        <v>1</v>
      </c>
      <c r="AW197" s="198" t="n">
        <f aca="false">'Уровни соло'!$O67</f>
        <v>0</v>
      </c>
      <c r="AY197" s="198" t="str">
        <f aca="false">_xlfn.FORMULATEXT(AU197)</f>
        <v>=$'Уровни соло'.$M67</v>
      </c>
      <c r="AZ197" s="198"/>
      <c r="BA197" s="197" t="s">
        <v>918</v>
      </c>
      <c r="BB197" s="198" t="n">
        <f aca="false">SEARCH("соло",BA197)</f>
        <v>10</v>
      </c>
      <c r="BC197" s="198" t="str">
        <f aca="false">IF(BB197&gt;0,"$'Классы соло'.$T2&lt;&gt;''","$'Классы пары'.$T2&lt;&gt;''")</f>
        <v>$'Классы соло'.$T2&lt;&gt;''</v>
      </c>
      <c r="BD197" s="198"/>
      <c r="BE197" s="197" t="s">
        <v>511</v>
      </c>
    </row>
    <row r="198" customFormat="false" ht="12.8" hidden="true" customHeight="false" outlineLevel="0" collapsed="false">
      <c r="I198" s="198"/>
      <c r="J198" s="198"/>
      <c r="K198" s="198"/>
      <c r="L198" s="198"/>
      <c r="M198" s="198"/>
      <c r="N198" s="198"/>
      <c r="O198" s="198"/>
      <c r="W198" s="198"/>
      <c r="Z198" s="198" t="n">
        <v>1</v>
      </c>
      <c r="AA198" s="198" t="s">
        <v>429</v>
      </c>
      <c r="AB198" s="198" t="n">
        <f aca="false">AB197+1</f>
        <v>196</v>
      </c>
      <c r="AC198" s="198" t="str">
        <f aca="false">IF(AT198=1,AB198,"")</f>
        <v/>
      </c>
      <c r="AD198" s="198" t="str">
        <f aca="false">IF(AND(AC198&lt;&gt;"",TRIM(AF198)&lt;&gt;""),1,"")</f>
        <v/>
      </c>
      <c r="AE198" s="198" t="str">
        <f aca="false">IF(AD198=1,SUMPRODUCT(-(AC$3:AC$303&lt;=AC198),-(AD$3:AD$303=1)),"")</f>
        <v/>
      </c>
      <c r="AF198" s="198" t="str">
        <f aca="false">CONCATENATE(IF(AU198=1,"ST ",""),IF(AV198=1,"LA ",""),IF(AW198=1,"10",""))</f>
        <v>ST LA </v>
      </c>
      <c r="AG198" s="198" t="str">
        <f aca="false">IF(AND(AC198&lt;&gt;"",TRIM(AI198)&lt;&gt;""),2,"")</f>
        <v/>
      </c>
      <c r="AH198" s="198" t="str">
        <f aca="false">IF(AG198=2,SUMPRODUCT(-(AC$3:AC$303&lt;=AC198),-(AG$3:AG$303=2)),"")</f>
        <v/>
      </c>
      <c r="AI198" s="198" t="str">
        <f aca="false">CONCATENATE(IF(AU198=2,"ST ",""),IF(AV198=2,"LA ",""),IF(AW198=2,"10",""))</f>
        <v/>
      </c>
      <c r="AP198" s="198"/>
      <c r="AQ198" s="198"/>
      <c r="AR198" s="198"/>
      <c r="AS198" s="198"/>
      <c r="AT198" s="198" t="str">
        <f aca="false">IF(AND('Уровни соло'!$W67="+",'Уровни соло'!$AB2&lt;&gt;""),1,"")</f>
        <v/>
      </c>
      <c r="AU198" s="209" t="n">
        <f aca="false">'Уровни соло'!$Y67</f>
        <v>1</v>
      </c>
      <c r="AV198" s="209" t="n">
        <f aca="false">'Уровни соло'!$Z67</f>
        <v>1</v>
      </c>
      <c r="AW198" s="198" t="n">
        <f aca="false">'Уровни соло'!$AA67</f>
        <v>0</v>
      </c>
      <c r="AY198" s="198" t="str">
        <f aca="false">_xlfn.FORMULATEXT(AU198)</f>
        <v>=$'Уровни соло'.$Y67</v>
      </c>
      <c r="AZ198" s="198"/>
      <c r="BA198" s="197" t="s">
        <v>919</v>
      </c>
      <c r="BB198" s="198" t="n">
        <f aca="false">SEARCH("соло",BA198)</f>
        <v>10</v>
      </c>
      <c r="BC198" s="198" t="str">
        <f aca="false">IF(BB198&gt;0,"$'Классы соло'.$T2&lt;&gt;''","$'Классы пары'.$T2&lt;&gt;''")</f>
        <v>$'Классы соло'.$T2&lt;&gt;''</v>
      </c>
      <c r="BD198" s="198"/>
      <c r="BE198" s="197" t="s">
        <v>511</v>
      </c>
    </row>
    <row r="199" customFormat="false" ht="12.8" hidden="true" customHeight="false" outlineLevel="0" collapsed="false">
      <c r="I199" s="198"/>
      <c r="J199" s="198"/>
      <c r="K199" s="198"/>
      <c r="L199" s="198"/>
      <c r="M199" s="198"/>
      <c r="N199" s="198"/>
      <c r="O199" s="198"/>
      <c r="W199" s="198"/>
      <c r="Z199" s="198" t="n">
        <v>1</v>
      </c>
      <c r="AA199" s="198" t="s">
        <v>430</v>
      </c>
      <c r="AB199" s="198" t="n">
        <f aca="false">AB198+1</f>
        <v>197</v>
      </c>
      <c r="AC199" s="198" t="str">
        <f aca="false">IF(AT199=1,AB199,"")</f>
        <v/>
      </c>
      <c r="AD199" s="198" t="str">
        <f aca="false">IF(AND(AC199&lt;&gt;"",TRIM(AF199)&lt;&gt;""),1,"")</f>
        <v/>
      </c>
      <c r="AE199" s="198" t="str">
        <f aca="false">IF(AD199=1,SUMPRODUCT(-(AC$3:AC$303&lt;=AC199),-(AD$3:AD$303=1)),"")</f>
        <v/>
      </c>
      <c r="AF199" s="198" t="str">
        <f aca="false">CONCATENATE(IF(AU199=1,"ST ",""),IF(AV199=1,"LA ",""),IF(AW199=1,"10",""))</f>
        <v>ST LA </v>
      </c>
      <c r="AG199" s="198" t="str">
        <f aca="false">IF(AND(AC199&lt;&gt;"",TRIM(AI199)&lt;&gt;""),2,"")</f>
        <v/>
      </c>
      <c r="AH199" s="198" t="str">
        <f aca="false">IF(AG199=2,SUMPRODUCT(-(AC$3:AC$303&lt;=AC199),-(AG$3:AG$303=2)),"")</f>
        <v/>
      </c>
      <c r="AI199" s="198" t="str">
        <f aca="false">CONCATENATE(IF(AU199=2,"ST ",""),IF(AV199=2,"LA ",""),IF(AW199=2,"10",""))</f>
        <v/>
      </c>
      <c r="AP199" s="198"/>
      <c r="AQ199" s="198"/>
      <c r="AR199" s="198"/>
      <c r="AS199" s="198"/>
      <c r="AT199" s="198" t="str">
        <f aca="false">IF(AND('Уровни соло'!$E68="+",'Уровни соло'!$AB2&lt;&gt;""),1,"")</f>
        <v/>
      </c>
      <c r="AU199" s="209" t="n">
        <f aca="false">'Уровни соло'!$G68</f>
        <v>1</v>
      </c>
      <c r="AV199" s="209" t="n">
        <f aca="false">'Уровни соло'!$H68</f>
        <v>1</v>
      </c>
      <c r="AW199" s="198" t="n">
        <f aca="false">'Уровни соло'!$I68</f>
        <v>0</v>
      </c>
      <c r="AY199" s="198" t="str">
        <f aca="false">_xlfn.FORMULATEXT(AU199)</f>
        <v>=$'Уровни соло'.$G68</v>
      </c>
      <c r="AZ199" s="198"/>
      <c r="BA199" s="197" t="s">
        <v>920</v>
      </c>
      <c r="BB199" s="198" t="n">
        <f aca="false">SEARCH("соло",BA199)</f>
        <v>10</v>
      </c>
      <c r="BC199" s="198" t="str">
        <f aca="false">IF(BB199&gt;0,"$'Классы соло'.$T2&lt;&gt;''","$'Классы пары'.$T2&lt;&gt;''")</f>
        <v>$'Классы соло'.$T2&lt;&gt;''</v>
      </c>
      <c r="BD199" s="198"/>
      <c r="BE199" s="197" t="s">
        <v>511</v>
      </c>
    </row>
    <row r="200" customFormat="false" ht="12.8" hidden="true" customHeight="false" outlineLevel="0" collapsed="false">
      <c r="I200" s="198"/>
      <c r="J200" s="198"/>
      <c r="K200" s="198"/>
      <c r="L200" s="198"/>
      <c r="M200" s="198"/>
      <c r="N200" s="198"/>
      <c r="O200" s="198"/>
      <c r="W200" s="198"/>
      <c r="Z200" s="198" t="n">
        <v>1</v>
      </c>
      <c r="AA200" s="198" t="s">
        <v>431</v>
      </c>
      <c r="AB200" s="198" t="n">
        <f aca="false">AB199+1</f>
        <v>198</v>
      </c>
      <c r="AC200" s="198" t="str">
        <f aca="false">IF(AT200=1,AB200,"")</f>
        <v/>
      </c>
      <c r="AD200" s="198" t="str">
        <f aca="false">IF(AND(AC200&lt;&gt;"",TRIM(AF200)&lt;&gt;""),1,"")</f>
        <v/>
      </c>
      <c r="AE200" s="198" t="str">
        <f aca="false">IF(AD200=1,SUMPRODUCT(-(AC$3:AC$303&lt;=AC200),-(AD$3:AD$303=1)),"")</f>
        <v/>
      </c>
      <c r="AF200" s="198" t="str">
        <f aca="false">CONCATENATE(IF(AU200=1,"ST ",""),IF(AV200=1,"LA ",""),IF(AW200=1,"10",""))</f>
        <v>ST LA </v>
      </c>
      <c r="AG200" s="198" t="str">
        <f aca="false">IF(AND(AC200&lt;&gt;"",TRIM(AI200)&lt;&gt;""),2,"")</f>
        <v/>
      </c>
      <c r="AH200" s="198" t="str">
        <f aca="false">IF(AG200=2,SUMPRODUCT(-(AC$3:AC$303&lt;=AC200),-(AG$3:AG$303=2)),"")</f>
        <v/>
      </c>
      <c r="AI200" s="198" t="str">
        <f aca="false">CONCATENATE(IF(AU200=2,"ST ",""),IF(AV200=2,"LA ",""),IF(AW200=2,"10",""))</f>
        <v/>
      </c>
      <c r="AP200" s="198"/>
      <c r="AQ200" s="198"/>
      <c r="AR200" s="198"/>
      <c r="AS200" s="198"/>
      <c r="AT200" s="198" t="str">
        <f aca="false">IF(AND('Уровни соло'!$K68="+",'Уровни соло'!$AB2&lt;&gt;""),1,"")</f>
        <v/>
      </c>
      <c r="AU200" s="209" t="n">
        <f aca="false">'Уровни соло'!$M68</f>
        <v>1</v>
      </c>
      <c r="AV200" s="209" t="n">
        <f aca="false">'Уровни соло'!$N68</f>
        <v>1</v>
      </c>
      <c r="AW200" s="198" t="n">
        <f aca="false">'Уровни соло'!$O68</f>
        <v>0</v>
      </c>
      <c r="AY200" s="198" t="str">
        <f aca="false">_xlfn.FORMULATEXT(AU200)</f>
        <v>=$'Уровни соло'.$M68</v>
      </c>
      <c r="AZ200" s="198"/>
      <c r="BA200" s="197" t="s">
        <v>921</v>
      </c>
      <c r="BB200" s="198" t="n">
        <f aca="false">SEARCH("соло",BA200)</f>
        <v>10</v>
      </c>
      <c r="BC200" s="198" t="str">
        <f aca="false">IF(BB200&gt;0,"$'Классы соло'.$T2&lt;&gt;''","$'Классы пары'.$T2&lt;&gt;''")</f>
        <v>$'Классы соло'.$T2&lt;&gt;''</v>
      </c>
      <c r="BD200" s="198"/>
      <c r="BE200" s="197" t="s">
        <v>511</v>
      </c>
    </row>
    <row r="201" customFormat="false" ht="12.8" hidden="true" customHeight="false" outlineLevel="0" collapsed="false">
      <c r="I201" s="198"/>
      <c r="J201" s="198"/>
      <c r="K201" s="198"/>
      <c r="L201" s="198"/>
      <c r="M201" s="198"/>
      <c r="N201" s="198"/>
      <c r="O201" s="198"/>
      <c r="W201" s="198"/>
      <c r="Z201" s="198" t="n">
        <v>1</v>
      </c>
      <c r="AA201" s="198" t="s">
        <v>432</v>
      </c>
      <c r="AB201" s="198" t="n">
        <f aca="false">AB200+1</f>
        <v>199</v>
      </c>
      <c r="AC201" s="198" t="str">
        <f aca="false">IF(AT201=1,AB201,"")</f>
        <v/>
      </c>
      <c r="AD201" s="198" t="str">
        <f aca="false">IF(AND(AC201&lt;&gt;"",TRIM(AF201)&lt;&gt;""),1,"")</f>
        <v/>
      </c>
      <c r="AE201" s="198" t="str">
        <f aca="false">IF(AD201=1,SUMPRODUCT(-(AC$3:AC$303&lt;=AC201),-(AD$3:AD$303=1)),"")</f>
        <v/>
      </c>
      <c r="AF201" s="198" t="str">
        <f aca="false">CONCATENATE(IF(AU201=1,"ST ",""),IF(AV201=1,"LA ",""),IF(AW201=1,"10",""))</f>
        <v>ST LA </v>
      </c>
      <c r="AG201" s="198" t="str">
        <f aca="false">IF(AND(AC201&lt;&gt;"",TRIM(AI201)&lt;&gt;""),2,"")</f>
        <v/>
      </c>
      <c r="AH201" s="198" t="str">
        <f aca="false">IF(AG201=2,SUMPRODUCT(-(AC$3:AC$303&lt;=AC201),-(AG$3:AG$303=2)),"")</f>
        <v/>
      </c>
      <c r="AI201" s="198" t="str">
        <f aca="false">CONCATENATE(IF(AU201=2,"ST ",""),IF(AV201=2,"LA ",""),IF(AW201=2,"10",""))</f>
        <v/>
      </c>
      <c r="AP201" s="198"/>
      <c r="AQ201" s="198"/>
      <c r="AR201" s="198"/>
      <c r="AS201" s="198"/>
      <c r="AT201" s="198" t="str">
        <f aca="false">IF(AND('Уровни соло'!$Q68="+",'Уровни соло'!$AB2&lt;&gt;""),1,"")</f>
        <v/>
      </c>
      <c r="AU201" s="209" t="n">
        <f aca="false">'Уровни соло'!$S68</f>
        <v>1</v>
      </c>
      <c r="AV201" s="209" t="n">
        <f aca="false">'Уровни соло'!$T68</f>
        <v>1</v>
      </c>
      <c r="AW201" s="198" t="n">
        <f aca="false">'Уровни соло'!$U68</f>
        <v>0</v>
      </c>
      <c r="AY201" s="198" t="str">
        <f aca="false">_xlfn.FORMULATEXT(AU201)</f>
        <v>=$'Уровни соло'.$S68</v>
      </c>
      <c r="AZ201" s="198"/>
      <c r="BA201" s="197" t="s">
        <v>922</v>
      </c>
      <c r="BB201" s="198" t="n">
        <f aca="false">SEARCH("соло",BA201)</f>
        <v>10</v>
      </c>
      <c r="BC201" s="198" t="str">
        <f aca="false">IF(BB201&gt;0,"$'Классы соло'.$T2&lt;&gt;''","$'Классы пары'.$T2&lt;&gt;''")</f>
        <v>$'Классы соло'.$T2&lt;&gt;''</v>
      </c>
      <c r="BD201" s="198"/>
      <c r="BE201" s="197" t="s">
        <v>511</v>
      </c>
    </row>
    <row r="202" customFormat="false" ht="12.8" hidden="true" customHeight="false" outlineLevel="0" collapsed="false">
      <c r="I202" s="198"/>
      <c r="J202" s="198"/>
      <c r="K202" s="198"/>
      <c r="L202" s="198"/>
      <c r="M202" s="198"/>
      <c r="N202" s="198"/>
      <c r="O202" s="198"/>
      <c r="W202" s="198"/>
      <c r="Z202" s="198" t="n">
        <v>1</v>
      </c>
      <c r="AA202" s="198" t="s">
        <v>433</v>
      </c>
      <c r="AB202" s="198" t="n">
        <f aca="false">AB201+1</f>
        <v>200</v>
      </c>
      <c r="AC202" s="198" t="str">
        <f aca="false">IF(AT202=1,AB202,"")</f>
        <v/>
      </c>
      <c r="AD202" s="198" t="str">
        <f aca="false">IF(AND(AC202&lt;&gt;"",TRIM(AF202)&lt;&gt;""),1,"")</f>
        <v/>
      </c>
      <c r="AE202" s="198" t="str">
        <f aca="false">IF(AD202=1,SUMPRODUCT(-(AC$3:AC$303&lt;=AC202),-(AD$3:AD$303=1)),"")</f>
        <v/>
      </c>
      <c r="AF202" s="198" t="str">
        <f aca="false">CONCATENATE(IF(AU202=1,"ST ",""),IF(AV202=1,"LA ",""),IF(AW202=1,"10",""))</f>
        <v>ST LA </v>
      </c>
      <c r="AG202" s="198" t="str">
        <f aca="false">IF(AND(AC202&lt;&gt;"",TRIM(AI202)&lt;&gt;""),2,"")</f>
        <v/>
      </c>
      <c r="AH202" s="198" t="str">
        <f aca="false">IF(AG202=2,SUMPRODUCT(-(AC$3:AC$303&lt;=AC202),-(AG$3:AG$303=2)),"")</f>
        <v/>
      </c>
      <c r="AI202" s="198" t="str">
        <f aca="false">CONCATENATE(IF(AU202=2,"ST ",""),IF(AV202=2,"LA ",""),IF(AW202=2,"10",""))</f>
        <v/>
      </c>
      <c r="AP202" s="198"/>
      <c r="AQ202" s="198"/>
      <c r="AR202" s="198"/>
      <c r="AS202" s="198"/>
      <c r="AT202" s="198" t="str">
        <f aca="false">IF(AND('Уровни соло'!$W68="+",'Уровни соло'!$AB2&lt;&gt;""),1,"")</f>
        <v/>
      </c>
      <c r="AU202" s="209" t="n">
        <f aca="false">'Уровни соло'!$Y68</f>
        <v>1</v>
      </c>
      <c r="AV202" s="209" t="n">
        <f aca="false">'Уровни соло'!$Z68</f>
        <v>1</v>
      </c>
      <c r="AW202" s="198" t="n">
        <f aca="false">'Уровни соло'!$AA68</f>
        <v>0</v>
      </c>
      <c r="AY202" s="198" t="str">
        <f aca="false">_xlfn.FORMULATEXT(AU202)</f>
        <v>=$'Уровни соло'.$Y68</v>
      </c>
      <c r="AZ202" s="198"/>
      <c r="BA202" s="197" t="s">
        <v>923</v>
      </c>
      <c r="BB202" s="198" t="n">
        <f aca="false">SEARCH("соло",BA202)</f>
        <v>10</v>
      </c>
      <c r="BC202" s="198" t="str">
        <f aca="false">IF(BB202&gt;0,"$'Классы соло'.$T2&lt;&gt;''","$'Классы пары'.$T2&lt;&gt;''")</f>
        <v>$'Классы соло'.$T2&lt;&gt;''</v>
      </c>
      <c r="BD202" s="198"/>
      <c r="BE202" s="197" t="s">
        <v>511</v>
      </c>
    </row>
    <row r="203" customFormat="false" ht="12.8" hidden="true" customHeight="false" outlineLevel="0" collapsed="false">
      <c r="I203" s="198"/>
      <c r="J203" s="198"/>
      <c r="K203" s="198"/>
      <c r="L203" s="198"/>
      <c r="M203" s="198"/>
      <c r="N203" s="198"/>
      <c r="O203" s="198"/>
      <c r="W203" s="198"/>
      <c r="Z203" s="198" t="n">
        <v>1</v>
      </c>
      <c r="AA203" s="198" t="s">
        <v>434</v>
      </c>
      <c r="AB203" s="198" t="n">
        <f aca="false">AB202+1</f>
        <v>201</v>
      </c>
      <c r="AC203" s="198" t="str">
        <f aca="false">IF(AT203=1,AB203,"")</f>
        <v/>
      </c>
      <c r="AD203" s="198" t="str">
        <f aca="false">IF(AND(AC203&lt;&gt;"",TRIM(AF203)&lt;&gt;""),1,"")</f>
        <v/>
      </c>
      <c r="AE203" s="198" t="str">
        <f aca="false">IF(AD203=1,SUMPRODUCT(-(AC$3:AC$303&lt;=AC203),-(AD$3:AD$303=1)),"")</f>
        <v/>
      </c>
      <c r="AF203" s="198" t="str">
        <f aca="false">CONCATENATE(IF(AU203=1,"ST ",""),IF(AV203=1,"LA ",""),IF(AW203=1,"10",""))</f>
        <v>ST LA </v>
      </c>
      <c r="AG203" s="198" t="str">
        <f aca="false">IF(AND(AC203&lt;&gt;"",TRIM(AI203)&lt;&gt;""),2,"")</f>
        <v/>
      </c>
      <c r="AH203" s="198" t="str">
        <f aca="false">IF(AG203=2,SUMPRODUCT(-(AC$3:AC$303&lt;=AC203),-(AG$3:AG$303=2)),"")</f>
        <v/>
      </c>
      <c r="AI203" s="198" t="str">
        <f aca="false">CONCATENATE(IF(AU203=2,"ST ",""),IF(AV203=2,"LA ",""),IF(AW203=2,"10",""))</f>
        <v/>
      </c>
      <c r="AP203" s="198"/>
      <c r="AQ203" s="198"/>
      <c r="AR203" s="198"/>
      <c r="AS203" s="198"/>
      <c r="AT203" s="198" t="str">
        <f aca="false">IF(AND('Уровни соло'!$E69="+",'Уровни соло'!$AB2&lt;&gt;""),1,"")</f>
        <v/>
      </c>
      <c r="AU203" s="209" t="n">
        <f aca="false">'Уровни соло'!$G69</f>
        <v>1</v>
      </c>
      <c r="AV203" s="209" t="n">
        <f aca="false">'Уровни соло'!$H69</f>
        <v>1</v>
      </c>
      <c r="AW203" s="198" t="n">
        <f aca="false">'Уровни соло'!$I69</f>
        <v>0</v>
      </c>
      <c r="AY203" s="198" t="str">
        <f aca="false">_xlfn.FORMULATEXT(AU203)</f>
        <v>=$'Уровни соло'.$G69</v>
      </c>
      <c r="AZ203" s="198"/>
      <c r="BA203" s="197" t="s">
        <v>924</v>
      </c>
      <c r="BB203" s="198" t="n">
        <f aca="false">SEARCH("соло",BA203)</f>
        <v>10</v>
      </c>
      <c r="BC203" s="198" t="str">
        <f aca="false">IF(BB203&gt;0,"$'Классы соло'.$T2&lt;&gt;''","$'Классы пары'.$T2&lt;&gt;''")</f>
        <v>$'Классы соло'.$T2&lt;&gt;''</v>
      </c>
      <c r="BD203" s="198"/>
      <c r="BE203" s="197" t="s">
        <v>511</v>
      </c>
    </row>
    <row r="204" customFormat="false" ht="12.8" hidden="true" customHeight="false" outlineLevel="0" collapsed="false">
      <c r="I204" s="198"/>
      <c r="J204" s="198"/>
      <c r="K204" s="198"/>
      <c r="L204" s="198"/>
      <c r="M204" s="198"/>
      <c r="N204" s="198"/>
      <c r="O204" s="198"/>
      <c r="W204" s="198"/>
      <c r="Z204" s="198" t="n">
        <v>1</v>
      </c>
      <c r="AA204" s="198" t="s">
        <v>435</v>
      </c>
      <c r="AB204" s="198" t="n">
        <f aca="false">AB203+1</f>
        <v>202</v>
      </c>
      <c r="AC204" s="198" t="str">
        <f aca="false">IF(AT204=1,AB204,"")</f>
        <v/>
      </c>
      <c r="AD204" s="198" t="str">
        <f aca="false">IF(AND(AC204&lt;&gt;"",TRIM(AF204)&lt;&gt;""),1,"")</f>
        <v/>
      </c>
      <c r="AE204" s="198" t="str">
        <f aca="false">IF(AD204=1,SUMPRODUCT(-(AC$3:AC$303&lt;=AC204),-(AD$3:AD$303=1)),"")</f>
        <v/>
      </c>
      <c r="AF204" s="198" t="str">
        <f aca="false">CONCATENATE(IF(AU204=1,"ST ",""),IF(AV204=1,"LA ",""),IF(AW204=1,"10",""))</f>
        <v>ST LA </v>
      </c>
      <c r="AG204" s="198" t="str">
        <f aca="false">IF(AND(AC204&lt;&gt;"",TRIM(AI204)&lt;&gt;""),2,"")</f>
        <v/>
      </c>
      <c r="AH204" s="198" t="str">
        <f aca="false">IF(AG204=2,SUMPRODUCT(-(AC$3:AC$303&lt;=AC204),-(AG$3:AG$303=2)),"")</f>
        <v/>
      </c>
      <c r="AI204" s="198" t="str">
        <f aca="false">CONCATENATE(IF(AU204=2,"ST ",""),IF(AV204=2,"LA ",""),IF(AW204=2,"10",""))</f>
        <v/>
      </c>
      <c r="AP204" s="198"/>
      <c r="AQ204" s="198"/>
      <c r="AR204" s="198"/>
      <c r="AS204" s="198"/>
      <c r="AT204" s="198" t="str">
        <f aca="false">IF(AND('Уровни соло'!$Q69="+",'Уровни соло'!$AB2&lt;&gt;""),1,"")</f>
        <v/>
      </c>
      <c r="AU204" s="209" t="n">
        <f aca="false">'Уровни соло'!$S69</f>
        <v>1</v>
      </c>
      <c r="AV204" s="209" t="n">
        <f aca="false">'Уровни соло'!$T69</f>
        <v>1</v>
      </c>
      <c r="AW204" s="198" t="n">
        <f aca="false">'Уровни соло'!$U69</f>
        <v>0</v>
      </c>
      <c r="AY204" s="198" t="str">
        <f aca="false">_xlfn.FORMULATEXT(AU204)</f>
        <v>=$'Уровни соло'.$S69</v>
      </c>
      <c r="AZ204" s="198"/>
      <c r="BA204" s="197" t="s">
        <v>925</v>
      </c>
      <c r="BB204" s="198" t="n">
        <f aca="false">SEARCH("соло",BA204)</f>
        <v>10</v>
      </c>
      <c r="BC204" s="198" t="str">
        <f aca="false">IF(BB204&gt;0,"$'Классы соло'.$T2&lt;&gt;''","$'Классы пары'.$T2&lt;&gt;''")</f>
        <v>$'Классы соло'.$T2&lt;&gt;''</v>
      </c>
      <c r="BD204" s="198"/>
      <c r="BE204" s="197" t="s">
        <v>511</v>
      </c>
    </row>
    <row r="205" customFormat="false" ht="12.8" hidden="true" customHeight="false" outlineLevel="0" collapsed="false">
      <c r="I205" s="198"/>
      <c r="J205" s="198"/>
      <c r="K205" s="198"/>
      <c r="L205" s="198"/>
      <c r="M205" s="198"/>
      <c r="N205" s="198"/>
      <c r="O205" s="198"/>
      <c r="W205" s="198"/>
      <c r="Z205" s="198" t="n">
        <v>1</v>
      </c>
      <c r="AA205" s="198" t="s">
        <v>286</v>
      </c>
      <c r="AB205" s="198" t="n">
        <f aca="false">AB204+1</f>
        <v>203</v>
      </c>
      <c r="AC205" s="198" t="str">
        <f aca="false">IF(AT205=1,AB205,"")</f>
        <v/>
      </c>
      <c r="AD205" s="198" t="str">
        <f aca="false">IF(AND(AC205&lt;&gt;"",TRIM(AF205)&lt;&gt;""),1,"")</f>
        <v/>
      </c>
      <c r="AE205" s="198" t="str">
        <f aca="false">IF(AD205=1,SUMPRODUCT(-(AC$3:AC$303&lt;=AC205),-(AD$3:AD$303=1)),"")</f>
        <v/>
      </c>
      <c r="AF205" s="198" t="str">
        <f aca="false">CONCATENATE(IF(AU205=1,"ST ",""),IF(AV205=1,"LA ",""),IF(AW205=1,"10",""))</f>
        <v>ST LA </v>
      </c>
      <c r="AG205" s="198" t="str">
        <f aca="false">IF(AND(AC205&lt;&gt;"",TRIM(AI205)&lt;&gt;""),2,"")</f>
        <v/>
      </c>
      <c r="AH205" s="198" t="str">
        <f aca="false">IF(AG205=2,SUMPRODUCT(-(AC$3:AC$303&lt;=AC205),-(AG$3:AG$303=2)),"")</f>
        <v/>
      </c>
      <c r="AI205" s="198" t="str">
        <f aca="false">CONCATENATE(IF(AU205=2,"ST ",""),IF(AV205=2,"LA ",""),IF(AW205=2,"10",""))</f>
        <v/>
      </c>
      <c r="AP205" s="198"/>
      <c r="AQ205" s="198"/>
      <c r="AR205" s="198"/>
      <c r="AS205" s="198"/>
      <c r="AT205" s="198" t="str">
        <f aca="false">IF(AND('Уровни пары'!$E67="+",'Уровни пары'!$AB2&lt;&gt;""),1,"")</f>
        <v/>
      </c>
      <c r="AU205" s="209" t="n">
        <f aca="false">'Уровни пары'!$G67</f>
        <v>1</v>
      </c>
      <c r="AV205" s="209" t="n">
        <f aca="false">'Уровни пары'!$H67</f>
        <v>1</v>
      </c>
      <c r="AW205" s="198" t="n">
        <f aca="false">'Уровни пары'!$I67</f>
        <v>0</v>
      </c>
      <c r="AY205" s="198" t="str">
        <f aca="false">_xlfn.FORMULATEXT(AU205)</f>
        <v>=$'Уровни пары'.$G67</v>
      </c>
      <c r="AZ205" s="198"/>
      <c r="BA205" s="197" t="s">
        <v>926</v>
      </c>
      <c r="BB205" s="198" t="e">
        <f aca="false">SEARCH("соло",BA205)</f>
        <v>#VALUE!</v>
      </c>
      <c r="BC205" s="198" t="e">
        <f aca="false">IF(BB205&gt;0,"$'Классы соло'.$T2&lt;&gt;''","$'Классы пары'.$T2&lt;&gt;''")</f>
        <v>#VALUE!</v>
      </c>
      <c r="BD205" s="198"/>
      <c r="BE205" s="197" t="s">
        <v>515</v>
      </c>
    </row>
    <row r="206" customFormat="false" ht="12.8" hidden="true" customHeight="false" outlineLevel="0" collapsed="false">
      <c r="I206" s="198"/>
      <c r="J206" s="198"/>
      <c r="K206" s="198"/>
      <c r="L206" s="198"/>
      <c r="M206" s="198"/>
      <c r="N206" s="198"/>
      <c r="O206" s="198"/>
      <c r="W206" s="198"/>
      <c r="Z206" s="198" t="n">
        <v>1</v>
      </c>
      <c r="AA206" s="198" t="s">
        <v>287</v>
      </c>
      <c r="AB206" s="198" t="n">
        <f aca="false">AB205+1</f>
        <v>204</v>
      </c>
      <c r="AC206" s="198" t="str">
        <f aca="false">IF(AT206=1,AB206,"")</f>
        <v/>
      </c>
      <c r="AD206" s="198" t="str">
        <f aca="false">IF(AND(AC206&lt;&gt;"",TRIM(AF206)&lt;&gt;""),1,"")</f>
        <v/>
      </c>
      <c r="AE206" s="198" t="str">
        <f aca="false">IF(AD206=1,SUMPRODUCT(-(AC$3:AC$303&lt;=AC206),-(AD$3:AD$303=1)),"")</f>
        <v/>
      </c>
      <c r="AF206" s="198" t="str">
        <f aca="false">CONCATENATE(IF(AU206=1,"ST ",""),IF(AV206=1,"LA ",""),IF(AW206=1,"10",""))</f>
        <v>ST LA </v>
      </c>
      <c r="AG206" s="198" t="str">
        <f aca="false">IF(AND(AC206&lt;&gt;"",TRIM(AI206)&lt;&gt;""),2,"")</f>
        <v/>
      </c>
      <c r="AH206" s="198" t="str">
        <f aca="false">IF(AG206=2,SUMPRODUCT(-(AC$3:AC$303&lt;=AC206),-(AG$3:AG$303=2)),"")</f>
        <v/>
      </c>
      <c r="AI206" s="198" t="str">
        <f aca="false">CONCATENATE(IF(AU206=2,"ST ",""),IF(AV206=2,"LA ",""),IF(AW206=2,"10",""))</f>
        <v/>
      </c>
      <c r="AP206" s="198"/>
      <c r="AQ206" s="198"/>
      <c r="AR206" s="198"/>
      <c r="AS206" s="198"/>
      <c r="AT206" s="198" t="str">
        <f aca="false">IF(AND('Уровни пары'!$K67="+",'Уровни пары'!$AB2&lt;&gt;""),1,"")</f>
        <v/>
      </c>
      <c r="AU206" s="209" t="n">
        <f aca="false">'Уровни пары'!$M67</f>
        <v>1</v>
      </c>
      <c r="AV206" s="209" t="n">
        <f aca="false">'Уровни пары'!$N67</f>
        <v>1</v>
      </c>
      <c r="AW206" s="198" t="n">
        <f aca="false">'Уровни пары'!$O67</f>
        <v>0</v>
      </c>
      <c r="AY206" s="198" t="str">
        <f aca="false">_xlfn.FORMULATEXT(AU206)</f>
        <v>=$'Уровни пары'.$M67</v>
      </c>
      <c r="AZ206" s="198"/>
      <c r="BA206" s="197" t="s">
        <v>927</v>
      </c>
      <c r="BB206" s="198" t="e">
        <f aca="false">SEARCH("соло",BA206)</f>
        <v>#VALUE!</v>
      </c>
      <c r="BC206" s="198" t="e">
        <f aca="false">IF(BB206&gt;0,"$'Классы соло'.$T2&lt;&gt;''","$'Классы пары'.$T2&lt;&gt;''")</f>
        <v>#VALUE!</v>
      </c>
      <c r="BD206" s="198"/>
      <c r="BE206" s="197" t="s">
        <v>515</v>
      </c>
    </row>
    <row r="207" customFormat="false" ht="12.8" hidden="true" customHeight="false" outlineLevel="0" collapsed="false">
      <c r="I207" s="198"/>
      <c r="J207" s="198"/>
      <c r="K207" s="198"/>
      <c r="L207" s="198"/>
      <c r="M207" s="198"/>
      <c r="N207" s="198"/>
      <c r="O207" s="198"/>
      <c r="W207" s="198"/>
      <c r="Z207" s="198" t="n">
        <v>1</v>
      </c>
      <c r="AA207" s="198" t="s">
        <v>288</v>
      </c>
      <c r="AB207" s="198" t="n">
        <f aca="false">AB206+1</f>
        <v>205</v>
      </c>
      <c r="AC207" s="198" t="str">
        <f aca="false">IF(AT207=1,AB207,"")</f>
        <v/>
      </c>
      <c r="AD207" s="198" t="str">
        <f aca="false">IF(AND(AC207&lt;&gt;"",TRIM(AF207)&lt;&gt;""),1,"")</f>
        <v/>
      </c>
      <c r="AE207" s="198" t="str">
        <f aca="false">IF(AD207=1,SUMPRODUCT(-(AC$3:AC$303&lt;=AC207),-(AD$3:AD$303=1)),"")</f>
        <v/>
      </c>
      <c r="AF207" s="198" t="str">
        <f aca="false">CONCATENATE(IF(AU207=1,"ST ",""),IF(AV207=1,"LA ",""),IF(AW207=1,"10",""))</f>
        <v>ST LA </v>
      </c>
      <c r="AG207" s="198" t="str">
        <f aca="false">IF(AND(AC207&lt;&gt;"",TRIM(AI207)&lt;&gt;""),2,"")</f>
        <v/>
      </c>
      <c r="AH207" s="198" t="str">
        <f aca="false">IF(AG207=2,SUMPRODUCT(-(AC$3:AC$303&lt;=AC207),-(AG$3:AG$303=2)),"")</f>
        <v/>
      </c>
      <c r="AI207" s="198" t="str">
        <f aca="false">CONCATENATE(IF(AU207=2,"ST ",""),IF(AV207=2,"LA ",""),IF(AW207=2,"10",""))</f>
        <v/>
      </c>
      <c r="AP207" s="198"/>
      <c r="AQ207" s="198"/>
      <c r="AR207" s="198"/>
      <c r="AS207" s="198"/>
      <c r="AT207" s="198" t="str">
        <f aca="false">IF(AND('Уровни пары'!$W67="+",'Уровни пары'!$AB2&lt;&gt;""),1,"")</f>
        <v/>
      </c>
      <c r="AU207" s="209" t="n">
        <f aca="false">'Уровни пары'!$Y67</f>
        <v>1</v>
      </c>
      <c r="AV207" s="209" t="n">
        <f aca="false">'Уровни пары'!$Z67</f>
        <v>1</v>
      </c>
      <c r="AW207" s="198" t="n">
        <f aca="false">'Уровни пары'!$AA67</f>
        <v>0</v>
      </c>
      <c r="AY207" s="198" t="str">
        <f aca="false">_xlfn.FORMULATEXT(AU207)</f>
        <v>=$'Уровни пары'.$Y67</v>
      </c>
      <c r="AZ207" s="198"/>
      <c r="BA207" s="197" t="s">
        <v>928</v>
      </c>
      <c r="BB207" s="198" t="e">
        <f aca="false">SEARCH("соло",BA207)</f>
        <v>#VALUE!</v>
      </c>
      <c r="BC207" s="198" t="e">
        <f aca="false">IF(BB207&gt;0,"$'Классы соло'.$T2&lt;&gt;''","$'Классы пары'.$T2&lt;&gt;''")</f>
        <v>#VALUE!</v>
      </c>
      <c r="BD207" s="198"/>
      <c r="BE207" s="197" t="s">
        <v>515</v>
      </c>
    </row>
    <row r="208" customFormat="false" ht="12.8" hidden="true" customHeight="false" outlineLevel="0" collapsed="false">
      <c r="I208" s="198"/>
      <c r="J208" s="198"/>
      <c r="K208" s="198"/>
      <c r="L208" s="198"/>
      <c r="M208" s="198"/>
      <c r="N208" s="198"/>
      <c r="O208" s="198"/>
      <c r="W208" s="198"/>
      <c r="Z208" s="198" t="n">
        <v>1</v>
      </c>
      <c r="AA208" s="198" t="s">
        <v>289</v>
      </c>
      <c r="AB208" s="198" t="n">
        <f aca="false">AB207+1</f>
        <v>206</v>
      </c>
      <c r="AC208" s="198" t="str">
        <f aca="false">IF(AT208=1,AB208,"")</f>
        <v/>
      </c>
      <c r="AD208" s="198" t="str">
        <f aca="false">IF(AND(AC208&lt;&gt;"",TRIM(AF208)&lt;&gt;""),1,"")</f>
        <v/>
      </c>
      <c r="AE208" s="198" t="str">
        <f aca="false">IF(AD208=1,SUMPRODUCT(-(AC$3:AC$303&lt;=AC208),-(AD$3:AD$303=1)),"")</f>
        <v/>
      </c>
      <c r="AF208" s="198" t="str">
        <f aca="false">CONCATENATE(IF(AU208=1,"ST ",""),IF(AV208=1,"LA ",""),IF(AW208=1,"10",""))</f>
        <v>ST LA </v>
      </c>
      <c r="AG208" s="198" t="str">
        <f aca="false">IF(AND(AC208&lt;&gt;"",TRIM(AI208)&lt;&gt;""),2,"")</f>
        <v/>
      </c>
      <c r="AH208" s="198" t="str">
        <f aca="false">IF(AG208=2,SUMPRODUCT(-(AC$3:AC$303&lt;=AC208),-(AG$3:AG$303=2)),"")</f>
        <v/>
      </c>
      <c r="AI208" s="198" t="str">
        <f aca="false">CONCATENATE(IF(AU208=2,"ST ",""),IF(AV208=2,"LA ",""),IF(AW208=2,"10",""))</f>
        <v/>
      </c>
      <c r="AP208" s="198"/>
      <c r="AQ208" s="198"/>
      <c r="AR208" s="198"/>
      <c r="AS208" s="198"/>
      <c r="AT208" s="198" t="str">
        <f aca="false">IF(AND('Уровни пары'!$E68="+",'Уровни пары'!$AB2&lt;&gt;""),1,"")</f>
        <v/>
      </c>
      <c r="AU208" s="209" t="n">
        <f aca="false">'Уровни пары'!$G68</f>
        <v>1</v>
      </c>
      <c r="AV208" s="209" t="n">
        <f aca="false">'Уровни пары'!$H68</f>
        <v>1</v>
      </c>
      <c r="AW208" s="198" t="n">
        <f aca="false">'Уровни пары'!$I68</f>
        <v>0</v>
      </c>
      <c r="AY208" s="198" t="str">
        <f aca="false">_xlfn.FORMULATEXT(AU208)</f>
        <v>=$'Уровни пары'.$G68</v>
      </c>
      <c r="AZ208" s="198"/>
      <c r="BA208" s="197" t="s">
        <v>929</v>
      </c>
      <c r="BB208" s="198" t="e">
        <f aca="false">SEARCH("соло",BA208)</f>
        <v>#VALUE!</v>
      </c>
      <c r="BC208" s="198" t="e">
        <f aca="false">IF(BB208&gt;0,"$'Классы соло'.$T2&lt;&gt;''","$'Классы пары'.$T2&lt;&gt;''")</f>
        <v>#VALUE!</v>
      </c>
      <c r="BD208" s="198"/>
      <c r="BE208" s="197" t="s">
        <v>515</v>
      </c>
    </row>
    <row r="209" customFormat="false" ht="12.8" hidden="true" customHeight="false" outlineLevel="0" collapsed="false">
      <c r="I209" s="198"/>
      <c r="J209" s="198"/>
      <c r="K209" s="198"/>
      <c r="L209" s="198"/>
      <c r="M209" s="198"/>
      <c r="N209" s="198"/>
      <c r="O209" s="198"/>
      <c r="W209" s="198"/>
      <c r="Z209" s="198" t="n">
        <v>1</v>
      </c>
      <c r="AA209" s="198" t="s">
        <v>290</v>
      </c>
      <c r="AB209" s="198" t="n">
        <f aca="false">AB208+1</f>
        <v>207</v>
      </c>
      <c r="AC209" s="198" t="str">
        <f aca="false">IF(AT209=1,AB209,"")</f>
        <v/>
      </c>
      <c r="AD209" s="198" t="str">
        <f aca="false">IF(AND(AC209&lt;&gt;"",TRIM(AF209)&lt;&gt;""),1,"")</f>
        <v/>
      </c>
      <c r="AE209" s="198" t="str">
        <f aca="false">IF(AD209=1,SUMPRODUCT(-(AC$3:AC$303&lt;=AC209),-(AD$3:AD$303=1)),"")</f>
        <v/>
      </c>
      <c r="AF209" s="198" t="str">
        <f aca="false">CONCATENATE(IF(AU209=1,"ST ",""),IF(AV209=1,"LA ",""),IF(AW209=1,"10",""))</f>
        <v>ST LA </v>
      </c>
      <c r="AG209" s="198" t="str">
        <f aca="false">IF(AND(AC209&lt;&gt;"",TRIM(AI209)&lt;&gt;""),2,"")</f>
        <v/>
      </c>
      <c r="AH209" s="198" t="str">
        <f aca="false">IF(AG209=2,SUMPRODUCT(-(AC$3:AC$303&lt;=AC209),-(AG$3:AG$303=2)),"")</f>
        <v/>
      </c>
      <c r="AI209" s="198" t="str">
        <f aca="false">CONCATENATE(IF(AU209=2,"ST ",""),IF(AV209=2,"LA ",""),IF(AW209=2,"10",""))</f>
        <v/>
      </c>
      <c r="AP209" s="198"/>
      <c r="AQ209" s="198"/>
      <c r="AR209" s="198"/>
      <c r="AS209" s="198"/>
      <c r="AT209" s="198" t="str">
        <f aca="false">IF(AND('Уровни пары'!$K68="+",'Уровни пары'!$AB2&lt;&gt;""),1,"")</f>
        <v/>
      </c>
      <c r="AU209" s="209" t="n">
        <f aca="false">'Уровни пары'!$M68</f>
        <v>1</v>
      </c>
      <c r="AV209" s="209" t="n">
        <f aca="false">'Уровни пары'!$N68</f>
        <v>1</v>
      </c>
      <c r="AW209" s="198" t="n">
        <f aca="false">'Уровни пары'!$O68</f>
        <v>0</v>
      </c>
      <c r="AY209" s="198" t="str">
        <f aca="false">_xlfn.FORMULATEXT(AU209)</f>
        <v>=$'Уровни пары'.$M68</v>
      </c>
      <c r="AZ209" s="198"/>
      <c r="BA209" s="197" t="s">
        <v>930</v>
      </c>
      <c r="BB209" s="198" t="e">
        <f aca="false">SEARCH("соло",BA209)</f>
        <v>#VALUE!</v>
      </c>
      <c r="BC209" s="198" t="e">
        <f aca="false">IF(BB209&gt;0,"$'Классы соло'.$T2&lt;&gt;''","$'Классы пары'.$T2&lt;&gt;''")</f>
        <v>#VALUE!</v>
      </c>
      <c r="BD209" s="198"/>
      <c r="BE209" s="197" t="s">
        <v>515</v>
      </c>
    </row>
    <row r="210" customFormat="false" ht="12.8" hidden="true" customHeight="false" outlineLevel="0" collapsed="false">
      <c r="I210" s="198"/>
      <c r="J210" s="198"/>
      <c r="K210" s="198"/>
      <c r="L210" s="198"/>
      <c r="M210" s="198"/>
      <c r="N210" s="198"/>
      <c r="O210" s="198"/>
      <c r="W210" s="198"/>
      <c r="Z210" s="198" t="n">
        <v>1</v>
      </c>
      <c r="AA210" s="198" t="s">
        <v>291</v>
      </c>
      <c r="AB210" s="198" t="n">
        <f aca="false">AB209+1</f>
        <v>208</v>
      </c>
      <c r="AC210" s="198" t="str">
        <f aca="false">IF(AT210=1,AB210,"")</f>
        <v/>
      </c>
      <c r="AD210" s="198" t="str">
        <f aca="false">IF(AND(AC210&lt;&gt;"",TRIM(AF210)&lt;&gt;""),1,"")</f>
        <v/>
      </c>
      <c r="AE210" s="198" t="str">
        <f aca="false">IF(AD210=1,SUMPRODUCT(-(AC$3:AC$303&lt;=AC210),-(AD$3:AD$303=1)),"")</f>
        <v/>
      </c>
      <c r="AF210" s="198" t="str">
        <f aca="false">CONCATENATE(IF(AU210=1,"ST ",""),IF(AV210=1,"LA ",""),IF(AW210=1,"10",""))</f>
        <v>ST LA </v>
      </c>
      <c r="AG210" s="198" t="str">
        <f aca="false">IF(AND(AC210&lt;&gt;"",TRIM(AI210)&lt;&gt;""),2,"")</f>
        <v/>
      </c>
      <c r="AH210" s="198" t="str">
        <f aca="false">IF(AG210=2,SUMPRODUCT(-(AC$3:AC$303&lt;=AC210),-(AG$3:AG$303=2)),"")</f>
        <v/>
      </c>
      <c r="AI210" s="198" t="str">
        <f aca="false">CONCATENATE(IF(AU210=2,"ST ",""),IF(AV210=2,"LA ",""),IF(AW210=2,"10",""))</f>
        <v/>
      </c>
      <c r="AP210" s="198"/>
      <c r="AQ210" s="198"/>
      <c r="AR210" s="198"/>
      <c r="AS210" s="198"/>
      <c r="AT210" s="198" t="str">
        <f aca="false">IF(AND('Уровни пары'!$Q68="+",'Уровни пары'!$AB2&lt;&gt;""),1,"")</f>
        <v/>
      </c>
      <c r="AU210" s="209" t="n">
        <f aca="false">'Уровни пары'!$S68</f>
        <v>1</v>
      </c>
      <c r="AV210" s="209" t="n">
        <f aca="false">'Уровни пары'!$T68</f>
        <v>1</v>
      </c>
      <c r="AW210" s="198" t="n">
        <f aca="false">'Уровни пары'!$U68</f>
        <v>0</v>
      </c>
      <c r="AY210" s="198" t="str">
        <f aca="false">_xlfn.FORMULATEXT(AU210)</f>
        <v>=$'Уровни пары'.$S68</v>
      </c>
      <c r="AZ210" s="198"/>
      <c r="BA210" s="197" t="s">
        <v>931</v>
      </c>
      <c r="BB210" s="198" t="e">
        <f aca="false">SEARCH("соло",BA210)</f>
        <v>#VALUE!</v>
      </c>
      <c r="BC210" s="198" t="e">
        <f aca="false">IF(BB210&gt;0,"$'Классы соло'.$T2&lt;&gt;''","$'Классы пары'.$T2&lt;&gt;''")</f>
        <v>#VALUE!</v>
      </c>
      <c r="BD210" s="198"/>
      <c r="BE210" s="197" t="s">
        <v>515</v>
      </c>
    </row>
    <row r="211" customFormat="false" ht="12.8" hidden="true" customHeight="false" outlineLevel="0" collapsed="false">
      <c r="I211" s="198"/>
      <c r="J211" s="198"/>
      <c r="K211" s="198"/>
      <c r="L211" s="198"/>
      <c r="M211" s="198"/>
      <c r="N211" s="198"/>
      <c r="O211" s="198"/>
      <c r="W211" s="198"/>
      <c r="Z211" s="198" t="n">
        <v>1</v>
      </c>
      <c r="AA211" s="198" t="s">
        <v>292</v>
      </c>
      <c r="AB211" s="198" t="n">
        <f aca="false">AB210+1</f>
        <v>209</v>
      </c>
      <c r="AC211" s="198" t="str">
        <f aca="false">IF(AT211=1,AB211,"")</f>
        <v/>
      </c>
      <c r="AD211" s="198" t="str">
        <f aca="false">IF(AND(AC211&lt;&gt;"",TRIM(AF211)&lt;&gt;""),1,"")</f>
        <v/>
      </c>
      <c r="AE211" s="198" t="str">
        <f aca="false">IF(AD211=1,SUMPRODUCT(-(AC$3:AC$303&lt;=AC211),-(AD$3:AD$303=1)),"")</f>
        <v/>
      </c>
      <c r="AF211" s="198" t="str">
        <f aca="false">CONCATENATE(IF(AU211=1,"ST ",""),IF(AV211=1,"LA ",""),IF(AW211=1,"10",""))</f>
        <v>ST LA </v>
      </c>
      <c r="AG211" s="198" t="str">
        <f aca="false">IF(AND(AC211&lt;&gt;"",TRIM(AI211)&lt;&gt;""),2,"")</f>
        <v/>
      </c>
      <c r="AH211" s="198" t="str">
        <f aca="false">IF(AG211=2,SUMPRODUCT(-(AC$3:AC$303&lt;=AC211),-(AG$3:AG$303=2)),"")</f>
        <v/>
      </c>
      <c r="AI211" s="198" t="str">
        <f aca="false">CONCATENATE(IF(AU211=2,"ST ",""),IF(AV211=2,"LA ",""),IF(AW211=2,"10",""))</f>
        <v/>
      </c>
      <c r="AP211" s="198"/>
      <c r="AQ211" s="198"/>
      <c r="AR211" s="198"/>
      <c r="AS211" s="198"/>
      <c r="AT211" s="198" t="str">
        <f aca="false">IF(AND('Уровни пары'!$W68="+",'Уровни пары'!$AB2&lt;&gt;""),1,"")</f>
        <v/>
      </c>
      <c r="AU211" s="209" t="n">
        <f aca="false">'Уровни пары'!$Y68</f>
        <v>1</v>
      </c>
      <c r="AV211" s="209" t="n">
        <f aca="false">'Уровни пары'!$Z68</f>
        <v>1</v>
      </c>
      <c r="AW211" s="198" t="n">
        <f aca="false">'Уровни пары'!$AA68</f>
        <v>0</v>
      </c>
      <c r="AY211" s="198" t="str">
        <f aca="false">_xlfn.FORMULATEXT(AU211)</f>
        <v>=$'Уровни пары'.$Y68</v>
      </c>
      <c r="AZ211" s="198"/>
      <c r="BA211" s="197" t="s">
        <v>932</v>
      </c>
      <c r="BB211" s="198" t="e">
        <f aca="false">SEARCH("соло",BA211)</f>
        <v>#VALUE!</v>
      </c>
      <c r="BC211" s="198" t="e">
        <f aca="false">IF(BB211&gt;0,"$'Классы соло'.$T2&lt;&gt;''","$'Классы пары'.$T2&lt;&gt;''")</f>
        <v>#VALUE!</v>
      </c>
      <c r="BD211" s="198"/>
      <c r="BE211" s="197" t="s">
        <v>515</v>
      </c>
    </row>
    <row r="212" customFormat="false" ht="12.8" hidden="true" customHeight="false" outlineLevel="0" collapsed="false">
      <c r="I212" s="198"/>
      <c r="J212" s="198"/>
      <c r="K212" s="198"/>
      <c r="L212" s="198"/>
      <c r="M212" s="198"/>
      <c r="N212" s="198"/>
      <c r="O212" s="198"/>
      <c r="W212" s="198"/>
      <c r="Z212" s="198" t="n">
        <v>1</v>
      </c>
      <c r="AA212" s="198" t="s">
        <v>293</v>
      </c>
      <c r="AB212" s="198" t="n">
        <f aca="false">AB211+1</f>
        <v>210</v>
      </c>
      <c r="AC212" s="198" t="str">
        <f aca="false">IF(AT212=1,AB212,"")</f>
        <v/>
      </c>
      <c r="AD212" s="198" t="str">
        <f aca="false">IF(AND(AC212&lt;&gt;"",TRIM(AF212)&lt;&gt;""),1,"")</f>
        <v/>
      </c>
      <c r="AE212" s="198" t="str">
        <f aca="false">IF(AD212=1,SUMPRODUCT(-(AC$3:AC$303&lt;=AC212),-(AD$3:AD$303=1)),"")</f>
        <v/>
      </c>
      <c r="AF212" s="198" t="str">
        <f aca="false">CONCATENATE(IF(AU212=1,"ST ",""),IF(AV212=1,"LA ",""),IF(AW212=1,"10",""))</f>
        <v>ST LA </v>
      </c>
      <c r="AG212" s="198" t="str">
        <f aca="false">IF(AND(AC212&lt;&gt;"",TRIM(AI212)&lt;&gt;""),2,"")</f>
        <v/>
      </c>
      <c r="AH212" s="198" t="str">
        <f aca="false">IF(AG212=2,SUMPRODUCT(-(AC$3:AC$303&lt;=AC212),-(AG$3:AG$303=2)),"")</f>
        <v/>
      </c>
      <c r="AI212" s="198" t="str">
        <f aca="false">CONCATENATE(IF(AU212=2,"ST ",""),IF(AV212=2,"LA ",""),IF(AW212=2,"10",""))</f>
        <v/>
      </c>
      <c r="AP212" s="198"/>
      <c r="AQ212" s="198"/>
      <c r="AR212" s="198"/>
      <c r="AS212" s="198"/>
      <c r="AT212" s="198" t="str">
        <f aca="false">IF(AND('Уровни пары'!$E69="+",'Уровни пары'!$AB2&lt;&gt;""),1,"")</f>
        <v/>
      </c>
      <c r="AU212" s="209" t="n">
        <f aca="false">'Уровни пары'!$G69</f>
        <v>1</v>
      </c>
      <c r="AV212" s="209" t="n">
        <f aca="false">'Уровни пары'!$H69</f>
        <v>1</v>
      </c>
      <c r="AW212" s="198" t="n">
        <f aca="false">'Уровни пары'!$I69</f>
        <v>0</v>
      </c>
      <c r="AY212" s="198" t="str">
        <f aca="false">_xlfn.FORMULATEXT(AU212)</f>
        <v>=$'Уровни пары'.$G69</v>
      </c>
      <c r="AZ212" s="198"/>
      <c r="BA212" s="197" t="s">
        <v>933</v>
      </c>
      <c r="BB212" s="198" t="e">
        <f aca="false">SEARCH("соло",BA212)</f>
        <v>#VALUE!</v>
      </c>
      <c r="BC212" s="198" t="e">
        <f aca="false">IF(BB212&gt;0,"$'Классы соло'.$T2&lt;&gt;''","$'Классы пары'.$T2&lt;&gt;''")</f>
        <v>#VALUE!</v>
      </c>
      <c r="BD212" s="198"/>
      <c r="BE212" s="197" t="s">
        <v>515</v>
      </c>
    </row>
    <row r="213" customFormat="false" ht="12.8" hidden="true" customHeight="false" outlineLevel="0" collapsed="false">
      <c r="I213" s="198"/>
      <c r="J213" s="198"/>
      <c r="K213" s="198"/>
      <c r="L213" s="198"/>
      <c r="M213" s="198"/>
      <c r="N213" s="198"/>
      <c r="O213" s="198"/>
      <c r="W213" s="198"/>
      <c r="Z213" s="198" t="n">
        <v>1</v>
      </c>
      <c r="AA213" s="198" t="s">
        <v>294</v>
      </c>
      <c r="AB213" s="198" t="n">
        <f aca="false">AB212+1</f>
        <v>211</v>
      </c>
      <c r="AC213" s="198" t="str">
        <f aca="false">IF(AT213=1,AB213,"")</f>
        <v/>
      </c>
      <c r="AD213" s="198" t="str">
        <f aca="false">IF(AND(AC213&lt;&gt;"",TRIM(AF213)&lt;&gt;""),1,"")</f>
        <v/>
      </c>
      <c r="AE213" s="198" t="str">
        <f aca="false">IF(AD213=1,SUMPRODUCT(-(AC$3:AC$303&lt;=AC213),-(AD$3:AD$303=1)),"")</f>
        <v/>
      </c>
      <c r="AF213" s="198" t="str">
        <f aca="false">CONCATENATE(IF(AU213=1,"ST ",""),IF(AV213=1,"LA ",""),IF(AW213=1,"10",""))</f>
        <v>ST LA </v>
      </c>
      <c r="AG213" s="198" t="str">
        <f aca="false">IF(AND(AC213&lt;&gt;"",TRIM(AI213)&lt;&gt;""),2,"")</f>
        <v/>
      </c>
      <c r="AH213" s="198" t="str">
        <f aca="false">IF(AG213=2,SUMPRODUCT(-(AC$3:AC$303&lt;=AC213),-(AG$3:AG$303=2)),"")</f>
        <v/>
      </c>
      <c r="AI213" s="198" t="str">
        <f aca="false">CONCATENATE(IF(AU213=2,"ST ",""),IF(AV213=2,"LA ",""),IF(AW213=2,"10",""))</f>
        <v/>
      </c>
      <c r="AP213" s="198"/>
      <c r="AQ213" s="198"/>
      <c r="AR213" s="198"/>
      <c r="AS213" s="198"/>
      <c r="AT213" s="198" t="str">
        <f aca="false">IF(AND('Уровни пары'!$Q69="+",'Уровни пары'!$AB2&lt;&gt;""),1,"")</f>
        <v/>
      </c>
      <c r="AU213" s="209" t="n">
        <f aca="false">'Уровни пары'!$S69</f>
        <v>1</v>
      </c>
      <c r="AV213" s="209" t="n">
        <f aca="false">'Уровни пары'!$T69</f>
        <v>1</v>
      </c>
      <c r="AW213" s="198" t="n">
        <f aca="false">'Уровни пары'!$U69</f>
        <v>0</v>
      </c>
      <c r="AY213" s="198" t="str">
        <f aca="false">_xlfn.FORMULATEXT(AU213)</f>
        <v>=$'Уровни пары'.$S69</v>
      </c>
      <c r="AZ213" s="198"/>
      <c r="BA213" s="197" t="s">
        <v>934</v>
      </c>
      <c r="BB213" s="198" t="e">
        <f aca="false">SEARCH("соло",BA213)</f>
        <v>#VALUE!</v>
      </c>
      <c r="BC213" s="198" t="e">
        <f aca="false">IF(BB213&gt;0,"$'Классы соло'.$T2&lt;&gt;''","$'Классы пары'.$T2&lt;&gt;''")</f>
        <v>#VALUE!</v>
      </c>
      <c r="BD213" s="198"/>
      <c r="BE213" s="197" t="s">
        <v>515</v>
      </c>
    </row>
    <row r="214" customFormat="false" ht="12.8" hidden="true" customHeight="false" outlineLevel="0" collapsed="false">
      <c r="I214" s="198"/>
      <c r="J214" s="198"/>
      <c r="K214" s="198"/>
      <c r="L214" s="198"/>
      <c r="M214" s="198"/>
      <c r="N214" s="198"/>
      <c r="O214" s="198"/>
      <c r="W214" s="198"/>
      <c r="Z214" s="197" t="n">
        <v>2</v>
      </c>
      <c r="AA214" s="198" t="str">
        <f aca="false">CONCATENATE(IF('Рейтинги соло'!L2&lt;&gt;"","Рейтинговые соревнования солистов",""),IF(AND('Рейтинги соло'!L2&lt;&gt;"",'Rising Stars соло'!L2&lt;&gt;""),", ",""),IF('Rising Stars соло'!L2&lt;&gt;"","Соревнования солистов Rising Stars",""))</f>
        <v/>
      </c>
      <c r="AB214" s="198" t="n">
        <f aca="false">AB213+1</f>
        <v>212</v>
      </c>
      <c r="AC214" s="198" t="str">
        <f aca="false">IF(AA214&lt;&gt;"",AB214,"")</f>
        <v/>
      </c>
      <c r="AD214" s="198" t="str">
        <f aca="false">IF(COUNTIF(AD215:AD222,1)&gt;0,1,"")</f>
        <v/>
      </c>
      <c r="AE214" s="198" t="str">
        <f aca="false">IF(AD214=1,SUMPRODUCT(-(AC$3:AC$303&lt;=AC214),-(AD$3:AD$303=1)),"")</f>
        <v/>
      </c>
      <c r="AF214" s="198" t="s">
        <v>935</v>
      </c>
      <c r="AG214" s="198" t="str">
        <f aca="false">IF(COUNTIF(AG215:AG222,2)&gt;0,2,"")</f>
        <v/>
      </c>
      <c r="AH214" s="198" t="str">
        <f aca="false">IF(AG214=2,SUMPRODUCT(-(AC$3:AC$303&lt;=AC214),-(AG$3:AG$303=2)),"")</f>
        <v/>
      </c>
      <c r="AI214" s="198" t="s">
        <v>935</v>
      </c>
      <c r="AT214" s="198" t="str">
        <f aca="false">CONCATENATE("=если(и(",BA214,"='+';",BE214)</f>
        <v>=если(и(='+';</v>
      </c>
    </row>
    <row r="215" customFormat="false" ht="12.8" hidden="true" customHeight="false" outlineLevel="0" collapsed="false">
      <c r="I215" s="198"/>
      <c r="J215" s="198"/>
      <c r="K215" s="198"/>
      <c r="L215" s="198"/>
      <c r="M215" s="198"/>
      <c r="N215" s="198"/>
      <c r="O215" s="198"/>
      <c r="Z215" s="198" t="n">
        <v>1</v>
      </c>
      <c r="AA215" s="198" t="str">
        <f aca="false">TRIM(CONCATENATE('Рейтинги соло'!E9," ",'Рейтинги соло'!C9))</f>
        <v>EADC Ювеналы-1 соло Ж</v>
      </c>
      <c r="AB215" s="198" t="n">
        <f aca="false">AB214+1</f>
        <v>213</v>
      </c>
      <c r="AC215" s="198" t="str">
        <f aca="false">IF(CONCATENATE(AJ215,AK215,AL215)&lt;&gt;"000000000",AB215,"")</f>
        <v/>
      </c>
      <c r="AD215" s="198" t="str">
        <f aca="false">IF(AF215&lt;&gt;"",1,"")</f>
        <v/>
      </c>
      <c r="AE215" s="198" t="str">
        <f aca="false">IF(AD215=1,SUMPRODUCT(-(AC$3:AC$303&lt;=AC215),-(AD$3:AD$303=1)),"")</f>
        <v/>
      </c>
      <c r="AF215" s="198" t="str">
        <f aca="false">CONCATENATE(IF(OR(MID(AJ215,1,1)="1",MID(AK215,1,1)="1",MID(AL215,1,1)="1"),"ST ",""),IF(OR(MID(AJ215,2,1)="1",MID(AK215,2,1)="1",MID(AL215,2,1)="1"),"LA ",""),IF(OR(MID(AJ215,3,1)="1",MID(AK215,3,1)="1",MID(AL215,3,1)="1"),"8 танцев",""))</f>
        <v/>
      </c>
      <c r="AG215" s="198" t="str">
        <f aca="false">IF(AI215&lt;&gt;"",2,"")</f>
        <v/>
      </c>
      <c r="AH215" s="198" t="str">
        <f aca="false">IF(AG215=2,SUMPRODUCT(-(AC$3:AC$303&lt;=AC215),-(AG$3:AG$303=2)),"")</f>
        <v/>
      </c>
      <c r="AI215" s="198" t="str">
        <f aca="false">CONCATENATE(IF(OR(MID(AJ215,1,1)="2",MID(AK215,1,1)="2",MID(AL215,1,1)="2"),"ST ",""),IF(OR(MID(AJ215,2,1)="2",MID(AK215,2,1)="2",MID(AL215,2,1)="2"),"LA ",""),IF(OR(MID(AJ215,3,1)="2",MID(AK215,3,1)="2",MID(AL215,3,1)="2"),"8 танцев",""))</f>
        <v/>
      </c>
      <c r="AJ215" s="198" t="str">
        <f aca="false">"000"</f>
        <v>000</v>
      </c>
      <c r="AK215" s="198" t="str">
        <f aca="false">IF('Рейтинги соло'!$L$2&lt;&gt;"",'Рейтинги соло'!B9,"000")</f>
        <v>000</v>
      </c>
      <c r="AL215" s="198" t="str">
        <f aca="false">"000"</f>
        <v>000</v>
      </c>
    </row>
    <row r="216" customFormat="false" ht="12.8" hidden="true" customHeight="false" outlineLevel="0" collapsed="false">
      <c r="I216" s="198"/>
      <c r="J216" s="198"/>
      <c r="K216" s="198"/>
      <c r="L216" s="198"/>
      <c r="M216" s="198"/>
      <c r="N216" s="198"/>
      <c r="O216" s="198"/>
      <c r="Z216" s="198" t="n">
        <v>1</v>
      </c>
      <c r="AA216" s="198" t="str">
        <f aca="false">TRIM(CONCATENATE('Рейтинги соло'!E10," ",'Рейтинги соло'!C10))</f>
        <v>EADC Ювеналы-2 соло Ж</v>
      </c>
      <c r="AB216" s="198" t="n">
        <f aca="false">AB215+1</f>
        <v>214</v>
      </c>
      <c r="AC216" s="198" t="str">
        <f aca="false">IF(CONCATENATE(AJ216,AK216,AL216)&lt;&gt;"000000000",AB216,"")</f>
        <v/>
      </c>
      <c r="AD216" s="198" t="str">
        <f aca="false">IF(AF216&lt;&gt;"",1,"")</f>
        <v/>
      </c>
      <c r="AE216" s="198" t="str">
        <f aca="false">IF(AD216=1,SUMPRODUCT(-(AC$3:AC$303&lt;=AC216),-(AD$3:AD$303=1)),"")</f>
        <v/>
      </c>
      <c r="AF216" s="198" t="str">
        <f aca="false">CONCATENATE(IF(OR(MID(AJ216,1,1)="1",MID(AK216,1,1)="1",MID(AL216,1,1)="1"),"ST ",""),IF(OR(MID(AJ216,2,1)="1",MID(AK216,2,1)="1",MID(AL216,2,1)="1"),"LA ",""),IF(OR(MID(AJ216,3,1)="1",MID(AK216,3,1)="1",MID(AL216,3,1)="1"),"10 танцев",""))</f>
        <v/>
      </c>
      <c r="AG216" s="198" t="str">
        <f aca="false">IF(AI216&lt;&gt;"",2,"")</f>
        <v/>
      </c>
      <c r="AH216" s="198" t="str">
        <f aca="false">IF(AG216=2,SUMPRODUCT(-(AC$3:AC$303&lt;=AC216),-(AG$3:AG$303=2)),"")</f>
        <v/>
      </c>
      <c r="AI216" s="198" t="str">
        <f aca="false">CONCATENATE(IF(OR(MID(AJ216,1,1)="2",MID(AK216,1,1)="2",MID(AL216,1,1)="2"),"ST ",""),IF(OR(MID(AJ216,2,1)="2",MID(AK216,2,1)="2",MID(AL216,2,1)="2"),"LA ",""),IF(OR(MID(AJ216,3,1)="2",MID(AK216,3,1)="2",MID(AL216,3,1)="2"),"10 танцев",""))</f>
        <v/>
      </c>
      <c r="AJ216" s="198" t="str">
        <f aca="false">"000"</f>
        <v>000</v>
      </c>
      <c r="AK216" s="198" t="str">
        <f aca="false">IF('Рейтинги соло'!$L$2&lt;&gt;"",'Рейтинги соло'!B10,"000")</f>
        <v>000</v>
      </c>
      <c r="AL216" s="198" t="str">
        <f aca="false">IF('Rising Stars соло'!$L$2&lt;&gt;"",'Rising Stars соло'!B9,"000")</f>
        <v>000</v>
      </c>
    </row>
    <row r="217" customFormat="false" ht="12.8" hidden="true" customHeight="false" outlineLevel="0" collapsed="false">
      <c r="I217" s="198"/>
      <c r="J217" s="198"/>
      <c r="K217" s="198"/>
      <c r="L217" s="198"/>
      <c r="M217" s="198"/>
      <c r="N217" s="198"/>
      <c r="O217" s="198"/>
      <c r="Z217" s="198" t="n">
        <v>1</v>
      </c>
      <c r="AA217" s="198" t="str">
        <f aca="false">TRIM(CONCATENATE('Рейтинги соло'!E11," ",'Рейтинги соло'!C11))</f>
        <v>EADC Юниоры-1 соло Ж</v>
      </c>
      <c r="AB217" s="198" t="n">
        <f aca="false">AB216+1</f>
        <v>215</v>
      </c>
      <c r="AC217" s="198" t="str">
        <f aca="false">IF(CONCATENATE(AJ217,AK217,AL217)&lt;&gt;"000000000",AB217,"")</f>
        <v/>
      </c>
      <c r="AD217" s="198" t="str">
        <f aca="false">IF(AF217&lt;&gt;"",1,"")</f>
        <v/>
      </c>
      <c r="AE217" s="198" t="str">
        <f aca="false">IF(AD217=1,SUMPRODUCT(-(AC$3:AC$303&lt;=AC217),-(AD$3:AD$303=1)),"")</f>
        <v/>
      </c>
      <c r="AF217" s="198" t="str">
        <f aca="false">CONCATENATE(IF(OR(MID(AJ217,1,1)="1",MID(AK217,1,1)="1",MID(AL217,1,1)="1"),"ST ",""),IF(OR(MID(AJ217,2,1)="1",MID(AK217,2,1)="1",MID(AL217,2,1)="1"),"LA ",""),IF(OR(MID(AJ217,3,1)="1",MID(AK217,3,1)="1",MID(AL217,3,1)="1"),"10 танцев",""))</f>
        <v/>
      </c>
      <c r="AG217" s="198" t="str">
        <f aca="false">IF(AI217&lt;&gt;"",2,"")</f>
        <v/>
      </c>
      <c r="AH217" s="198" t="str">
        <f aca="false">IF(AG217=2,SUMPRODUCT(-(AC$3:AC$303&lt;=AC217),-(AG$3:AG$303=2)),"")</f>
        <v/>
      </c>
      <c r="AI217" s="198" t="str">
        <f aca="false">CONCATENATE(IF(OR(MID(AJ217,1,1)="2",MID(AK217,1,1)="2",MID(AL217,1,1)="2"),"ST ",""),IF(OR(MID(AJ217,2,1)="2",MID(AK217,2,1)="2",MID(AL217,2,1)="2"),"LA ",""),IF(OR(MID(AJ217,3,1)="2",MID(AK217,3,1)="2",MID(AL217,3,1)="2"),"10 танцев",""))</f>
        <v/>
      </c>
      <c r="AJ217" s="198" t="str">
        <f aca="false">"000"</f>
        <v>000</v>
      </c>
      <c r="AK217" s="198" t="str">
        <f aca="false">IF('Рейтинги соло'!$L$2&lt;&gt;"",'Рейтинги соло'!B11,"000")</f>
        <v>000</v>
      </c>
      <c r="AL217" s="198" t="str">
        <f aca="false">IF('Rising Stars соло'!$L$2&lt;&gt;"",'Rising Stars соло'!B10,"000")</f>
        <v>000</v>
      </c>
    </row>
    <row r="218" customFormat="false" ht="12.8" hidden="true" customHeight="false" outlineLevel="0" collapsed="false">
      <c r="I218" s="198"/>
      <c r="J218" s="198"/>
      <c r="K218" s="198"/>
      <c r="L218" s="198"/>
      <c r="M218" s="198"/>
      <c r="N218" s="198"/>
      <c r="O218" s="198"/>
      <c r="Z218" s="198" t="n">
        <v>1</v>
      </c>
      <c r="AA218" s="198" t="str">
        <f aca="false">TRIM(CONCATENATE('Рейтинги соло'!E12," ",'Рейтинги соло'!C12))</f>
        <v>EADC Юниоры-2 соло Ж</v>
      </c>
      <c r="AB218" s="198" t="n">
        <f aca="false">AB217+1</f>
        <v>216</v>
      </c>
      <c r="AC218" s="198" t="str">
        <f aca="false">IF(CONCATENATE(AJ218,AK218,AL218)&lt;&gt;"000000000",AB218,"")</f>
        <v/>
      </c>
      <c r="AD218" s="198" t="str">
        <f aca="false">IF(AF218&lt;&gt;"",1,"")</f>
        <v/>
      </c>
      <c r="AE218" s="198" t="str">
        <f aca="false">IF(AD218=1,SUMPRODUCT(-(AC$3:AC$303&lt;=AC218),-(AD$3:AD$303=1)),"")</f>
        <v/>
      </c>
      <c r="AF218" s="198" t="str">
        <f aca="false">CONCATENATE(IF(OR(MID(AJ218,1,1)="1",MID(AK218,1,1)="1",MID(AL218,1,1)="1"),"ST ",""),IF(OR(MID(AJ218,2,1)="1",MID(AK218,2,1)="1",MID(AL218,2,1)="1"),"LA ",""),IF(OR(MID(AJ218,3,1)="1",MID(AK218,3,1)="1",MID(AL218,3,1)="1"),"10 танцев",""))</f>
        <v/>
      </c>
      <c r="AG218" s="198" t="str">
        <f aca="false">IF(AI218&lt;&gt;"",2,"")</f>
        <v/>
      </c>
      <c r="AH218" s="198" t="str">
        <f aca="false">IF(AG218=2,SUMPRODUCT(-(AC$3:AC$303&lt;=AC218),-(AG$3:AG$303=2)),"")</f>
        <v/>
      </c>
      <c r="AI218" s="198" t="str">
        <f aca="false">CONCATENATE(IF(OR(MID(AJ218,1,1)="2",MID(AK218,1,1)="2",MID(AL218,1,1)="2"),"ST ",""),IF(OR(MID(AJ218,2,1)="2",MID(AK218,2,1)="2",MID(AL218,2,1)="2"),"LA ",""),IF(OR(MID(AJ218,3,1)="2",MID(AK218,3,1)="2",MID(AL218,3,1)="2"),"10 танцев",""))</f>
        <v/>
      </c>
      <c r="AJ218" s="198" t="str">
        <f aca="false">"000"</f>
        <v>000</v>
      </c>
      <c r="AK218" s="198" t="str">
        <f aca="false">IF('Рейтинги соло'!$L$2&lt;&gt;"",'Рейтинги соло'!B12,"000")</f>
        <v>000</v>
      </c>
      <c r="AL218" s="198" t="str">
        <f aca="false">IF('Rising Stars соло'!$L$2&lt;&gt;"",'Rising Stars соло'!B11,"000")</f>
        <v>000</v>
      </c>
    </row>
    <row r="219" customFormat="false" ht="12.8" hidden="true" customHeight="false" outlineLevel="0" collapsed="false">
      <c r="I219" s="198"/>
      <c r="J219" s="198"/>
      <c r="K219" s="198"/>
      <c r="L219" s="198"/>
      <c r="M219" s="198"/>
      <c r="N219" s="198"/>
      <c r="O219" s="198"/>
      <c r="Z219" s="198" t="n">
        <v>1</v>
      </c>
      <c r="AA219" s="198" t="str">
        <f aca="false">TRIM(CONCATENATE('Рейтинги соло'!E13," ",'Рейтинги соло'!C13))</f>
        <v>EADC Молодежь-1 соло Ж</v>
      </c>
      <c r="AB219" s="198" t="n">
        <f aca="false">AB218+1</f>
        <v>217</v>
      </c>
      <c r="AC219" s="198" t="str">
        <f aca="false">IF(CONCATENATE(AJ219,AK219,AL219)&lt;&gt;"000000000",AB219,"")</f>
        <v/>
      </c>
      <c r="AD219" s="198" t="str">
        <f aca="false">IF(AF219&lt;&gt;"",1,"")</f>
        <v/>
      </c>
      <c r="AE219" s="198" t="str">
        <f aca="false">IF(AD219=1,SUMPRODUCT(-(AC$3:AC$303&lt;=AC219),-(AD$3:AD$303=1)),"")</f>
        <v/>
      </c>
      <c r="AF219" s="198" t="str">
        <f aca="false">CONCATENATE(IF(OR(MID(AJ219,1,1)="1",MID(AK219,1,1)="1",MID(AL219,1,1)="1"),"ST ",""),IF(OR(MID(AJ219,2,1)="1",MID(AK219,2,1)="1",MID(AL219,2,1)="1"),"LA ",""),IF(OR(MID(AJ219,3,1)="1",MID(AK219,3,1)="1",MID(AL219,3,1)="1"),"10 танцев",""))</f>
        <v/>
      </c>
      <c r="AG219" s="198" t="str">
        <f aca="false">IF(AI219&lt;&gt;"",2,"")</f>
        <v/>
      </c>
      <c r="AH219" s="198" t="str">
        <f aca="false">IF(AG219=2,SUMPRODUCT(-(AC$3:AC$303&lt;=AC219),-(AG$3:AG$303=2)),"")</f>
        <v/>
      </c>
      <c r="AI219" s="198" t="str">
        <f aca="false">CONCATENATE(IF(OR(MID(AJ219,1,1)="2",MID(AK219,1,1)="2",MID(AL219,1,1)="2"),"ST ",""),IF(OR(MID(AJ219,2,1)="2",MID(AK219,2,1)="2",MID(AL219,2,1)="2"),"LA ",""),IF(OR(MID(AJ219,3,1)="2",MID(AK219,3,1)="2",MID(AL219,3,1)="2"),"10 танцев",""))</f>
        <v/>
      </c>
      <c r="AJ219" s="198" t="str">
        <f aca="false">"000"</f>
        <v>000</v>
      </c>
      <c r="AK219" s="198" t="str">
        <f aca="false">IF('Рейтинги соло'!$L$2&lt;&gt;"",'Рейтинги соло'!B13,"000")</f>
        <v>000</v>
      </c>
      <c r="AL219" s="198" t="str">
        <f aca="false">IF('Rising Stars соло'!$L$2&lt;&gt;"",'Rising Stars соло'!B12,"000")</f>
        <v>000</v>
      </c>
    </row>
    <row r="220" customFormat="false" ht="12.8" hidden="true" customHeight="false" outlineLevel="0" collapsed="false">
      <c r="I220" s="198"/>
      <c r="J220" s="198"/>
      <c r="K220" s="198"/>
      <c r="L220" s="198"/>
      <c r="M220" s="198"/>
      <c r="N220" s="198"/>
      <c r="O220" s="198"/>
      <c r="Z220" s="198" t="n">
        <v>1</v>
      </c>
      <c r="AA220" s="198" t="str">
        <f aca="false">TRIM(CONCATENATE('Рейтинги соло'!E14," ",'Рейтинги соло'!C14))</f>
        <v>EADC Молодежь-2 соло Ж</v>
      </c>
      <c r="AB220" s="198" t="n">
        <f aca="false">AB219+1</f>
        <v>218</v>
      </c>
      <c r="AC220" s="198" t="str">
        <f aca="false">IF(CONCATENATE(AJ220,AK220,AL220)&lt;&gt;"000000000",AB220,"")</f>
        <v/>
      </c>
      <c r="AD220" s="198" t="str">
        <f aca="false">IF(AF220&lt;&gt;"",1,"")</f>
        <v/>
      </c>
      <c r="AE220" s="198" t="str">
        <f aca="false">IF(AD220=1,SUMPRODUCT(-(AC$3:AC$303&lt;=AC220),-(AD$3:AD$303=1)),"")</f>
        <v/>
      </c>
      <c r="AF220" s="198" t="str">
        <f aca="false">CONCATENATE(IF(OR(MID(AJ220,1,1)="1",MID(AK220,1,1)="1",MID(AL220,1,1)="1"),"ST ",""),IF(OR(MID(AJ220,2,1)="1",MID(AK220,2,1)="1",MID(AL220,2,1)="1"),"LA ",""),IF(OR(MID(AJ220,3,1)="1",MID(AK220,3,1)="1",MID(AL220,3,1)="1"),"10 танцев",""))</f>
        <v/>
      </c>
      <c r="AG220" s="198" t="str">
        <f aca="false">IF(AI220&lt;&gt;"",2,"")</f>
        <v/>
      </c>
      <c r="AH220" s="198" t="str">
        <f aca="false">IF(AG220=2,SUMPRODUCT(-(AC$3:AC$303&lt;=AC220),-(AG$3:AG$303=2)),"")</f>
        <v/>
      </c>
      <c r="AI220" s="198" t="str">
        <f aca="false">CONCATENATE(IF(OR(MID(AJ220,1,1)="2",MID(AK220,1,1)="2",MID(AL220,1,1)="2"),"ST ",""),IF(OR(MID(AJ220,2,1)="2",MID(AK220,2,1)="2",MID(AL220,2,1)="2"),"LA ",""),IF(OR(MID(AJ220,3,1)="2",MID(AK220,3,1)="2",MID(AL220,3,1)="2"),"10 танцев",""))</f>
        <v/>
      </c>
      <c r="AJ220" s="198" t="str">
        <f aca="false">"000"</f>
        <v>000</v>
      </c>
      <c r="AK220" s="198" t="str">
        <f aca="false">IF('Рейтинги соло'!$L$2&lt;&gt;"",'Рейтинги соло'!B14,"000")</f>
        <v>000</v>
      </c>
      <c r="AL220" s="198" t="str">
        <f aca="false">IF('Rising Stars соло'!$L$2&lt;&gt;"",'Rising Stars соло'!B13,"000")</f>
        <v>000</v>
      </c>
    </row>
    <row r="221" customFormat="false" ht="12.8" hidden="true" customHeight="false" outlineLevel="0" collapsed="false">
      <c r="I221" s="198"/>
      <c r="J221" s="198"/>
      <c r="K221" s="198"/>
      <c r="L221" s="198"/>
      <c r="M221" s="198"/>
      <c r="N221" s="198"/>
      <c r="O221" s="198"/>
      <c r="Z221" s="198" t="n">
        <v>1</v>
      </c>
      <c r="AA221" s="198" t="str">
        <f aca="false">TRIM(CONCATENATE('Рейтинги соло'!E15," ",'Рейтинги соло'!C15))</f>
        <v>EADC Взрослые соло Ж</v>
      </c>
      <c r="AB221" s="198" t="n">
        <f aca="false">AB220+1</f>
        <v>219</v>
      </c>
      <c r="AC221" s="198" t="str">
        <f aca="false">IF(CONCATENATE(AJ221,AK221,AL221)&lt;&gt;"000000000",AB221,"")</f>
        <v/>
      </c>
      <c r="AD221" s="198" t="str">
        <f aca="false">IF(AF221&lt;&gt;"",1,"")</f>
        <v/>
      </c>
      <c r="AE221" s="198" t="str">
        <f aca="false">IF(AD221=1,SUMPRODUCT(-(AC$3:AC$303&lt;=AC221),-(AD$3:AD$303=1)),"")</f>
        <v/>
      </c>
      <c r="AF221" s="198" t="str">
        <f aca="false">CONCATENATE(IF(OR(MID(AJ221,1,1)="1",MID(AK221,1,1)="1",MID(AL221,1,1)="1"),"ST ",""),IF(OR(MID(AJ221,2,1)="1",MID(AK221,2,1)="1",MID(AL221,2,1)="1"),"LA ",""),IF(OR(MID(AJ221,3,1)="1",MID(AK221,3,1)="1",MID(AL221,3,1)="1"),"10 танцев",""))</f>
        <v/>
      </c>
      <c r="AG221" s="198" t="str">
        <f aca="false">IF(AI221&lt;&gt;"",2,"")</f>
        <v/>
      </c>
      <c r="AH221" s="198" t="str">
        <f aca="false">IF(AG221=2,SUMPRODUCT(-(AC$3:AC$303&lt;=AC221),-(AG$3:AG$303=2)),"")</f>
        <v/>
      </c>
      <c r="AI221" s="198" t="str">
        <f aca="false">CONCATENATE(IF(OR(MID(AJ221,1,1)="2",MID(AK221,1,1)="2",MID(AL221,1,1)="2"),"ST ",""),IF(OR(MID(AJ221,2,1)="2",MID(AK221,2,1)="2",MID(AL221,2,1)="2"),"LA ",""),IF(OR(MID(AJ221,3,1)="2",MID(AK221,3,1)="2",MID(AL221,3,1)="2"),"10 танцев",""))</f>
        <v/>
      </c>
      <c r="AJ221" s="198" t="str">
        <f aca="false">"000"</f>
        <v>000</v>
      </c>
      <c r="AK221" s="198" t="str">
        <f aca="false">IF('Рейтинги соло'!$L$2&lt;&gt;"",'Рейтинги соло'!B15,"000")</f>
        <v>000</v>
      </c>
      <c r="AL221" s="198" t="str">
        <f aca="false">IF('Rising Stars соло'!$L$2&lt;&gt;"",'Rising Stars соло'!B14,"000")</f>
        <v>000</v>
      </c>
    </row>
    <row r="222" customFormat="false" ht="12.8" hidden="true" customHeight="false" outlineLevel="0" collapsed="false">
      <c r="I222" s="198"/>
      <c r="J222" s="198"/>
      <c r="K222" s="198"/>
      <c r="L222" s="198"/>
      <c r="M222" s="198"/>
      <c r="N222" s="198"/>
      <c r="O222" s="198"/>
      <c r="Z222" s="198" t="n">
        <v>1</v>
      </c>
      <c r="AA222" s="198" t="str">
        <f aca="false">TRIM(CONCATENATE('Рейтинги соло'!E16," ",'Рейтинги соло'!C16))</f>
        <v>EADC Сеньоры соло Ж</v>
      </c>
      <c r="AB222" s="198" t="n">
        <f aca="false">AB221+1</f>
        <v>220</v>
      </c>
      <c r="AC222" s="198" t="str">
        <f aca="false">IF(CONCATENATE(AJ222,AK222,AL222)&lt;&gt;"000000000",AB222,"")</f>
        <v/>
      </c>
      <c r="AD222" s="198" t="str">
        <f aca="false">IF(AF222&lt;&gt;"",1,"")</f>
        <v/>
      </c>
      <c r="AE222" s="198" t="str">
        <f aca="false">IF(AD222=1,SUMPRODUCT(-(AC$3:AC$303&lt;=AC222),-(AD$3:AD$303=1)),"")</f>
        <v/>
      </c>
      <c r="AF222" s="198" t="str">
        <f aca="false">CONCATENATE(IF(OR(MID(AJ222,1,1)="1",MID(AK222,1,1)="1",MID(AL222,1,1)="1"),"ST ",""),IF(OR(MID(AJ222,2,1)="1",MID(AK222,2,1)="1",MID(AL222,2,1)="1"),"LA ",""),IF(OR(MID(AJ222,3,1)="1",MID(AK222,3,1)="1",MID(AL222,3,1)="1"),"10 танцев",""))</f>
        <v/>
      </c>
      <c r="AG222" s="198" t="str">
        <f aca="false">IF(AI222&lt;&gt;"",2,"")</f>
        <v/>
      </c>
      <c r="AH222" s="198" t="str">
        <f aca="false">IF(AG222=2,SUMPRODUCT(-(AC$3:AC$303&lt;=AC222),-(AG$3:AG$303=2)),"")</f>
        <v/>
      </c>
      <c r="AI222" s="198" t="str">
        <f aca="false">CONCATENATE(IF(OR(MID(AJ222,1,1)="2",MID(AK222,1,1)="2",MID(AL222,1,1)="2"),"ST ",""),IF(OR(MID(AJ222,2,1)="2",MID(AK222,2,1)="2",MID(AL222,2,1)="2"),"LA ",""),IF(OR(MID(AJ222,3,1)="2",MID(AK222,3,1)="2",MID(AL222,3,1)="2"),"10 танцев",""))</f>
        <v/>
      </c>
      <c r="AJ222" s="198" t="str">
        <f aca="false">"000"</f>
        <v>000</v>
      </c>
      <c r="AK222" s="198" t="str">
        <f aca="false">IF('Рейтинги соло'!$L$2&lt;&gt;"",'Рейтинги соло'!B16,"000")</f>
        <v>000</v>
      </c>
      <c r="AL222" s="198" t="str">
        <f aca="false">"000"</f>
        <v>000</v>
      </c>
    </row>
    <row r="223" customFormat="false" ht="12.8" hidden="true" customHeight="false" outlineLevel="0" collapsed="false">
      <c r="I223" s="198"/>
      <c r="J223" s="198"/>
      <c r="K223" s="198"/>
      <c r="L223" s="198"/>
      <c r="M223" s="198"/>
      <c r="N223" s="198"/>
      <c r="O223" s="198"/>
      <c r="Z223" s="197" t="n">
        <v>2</v>
      </c>
      <c r="AA223" s="198" t="str">
        <f aca="false">CONCATENATE(IF(КРТ!$L$2&lt;&gt;"",IF(AND('Rising Stars'!$L$2="",AM223=0),"Классификационно-рейтинговые соревнования",IF(AM223=1,"Классификационно-рейтинговые, ","Классификационно-рейтинговые соревнования, ")),""),IF(AM223=1,IF('Rising Stars'!$L$2&lt;&gt;"","Рейтинговые соревнования, ","Рейтинговые соревнования"),""),IF('Rising Stars'!$L$2&lt;&gt;"","соревнования Rising Stars",""))</f>
        <v/>
      </c>
      <c r="AB223" s="198" t="n">
        <f aca="false">AB222+1</f>
        <v>221</v>
      </c>
      <c r="AC223" s="198" t="str">
        <f aca="false">IF(AA223&lt;&gt;"",AB223,"")</f>
        <v/>
      </c>
      <c r="AD223" s="198" t="str">
        <f aca="false">IF(COUNTIF(AD224:AD241,1)&gt;0,1,"")</f>
        <v/>
      </c>
      <c r="AE223" s="198" t="str">
        <f aca="false">IF(AD223=1,SUMPRODUCT(-(AC$3:AC$303&lt;=AC223),-(AD$3:AD$303=1)),"")</f>
        <v/>
      </c>
      <c r="AF223" s="198" t="str">
        <f aca="false">CONCATENATE("      Вносим: ",IF(КРТ!$L$2&lt;&gt;"",IF(AND('Rising Stars'!$L$2="",AM223=0),"КРТ: классы участия","КРТ: классы участия, "),""),IF(AM223=1,IF('Rising Stars'!$L$2&lt;&gt;"","Рейтинг: вид (напр., ST), ","Рейтинг: вид (напр., LA)"),""),IF('Rising Stars'!$L$2&lt;&gt;"",IF(AND(КРТ!$L$2&lt;&gt;"",AM223=1),"Rising Stars: вид RS (напр: ST RS)","Rising Stars: RS"),""))</f>
        <v>      Вносим: </v>
      </c>
      <c r="AG223" s="198" t="str">
        <f aca="false">IF(COUNTIF(AG224:AG241,2)&gt;0,2,"")</f>
        <v/>
      </c>
      <c r="AH223" s="198" t="str">
        <f aca="false">IF(AG223=2,SUMPRODUCT(-(AC$3:AC$303&lt;=AC223),-(AG$3:AG$303=2)),"")</f>
        <v/>
      </c>
      <c r="AI223" s="198" t="str">
        <f aca="false">CONCATENATE("      Вносим: ",IF(КРТ!$L$2&lt;&gt;"",IF(AND('Rising Stars'!$L$2="",AM223=0),"КРТ: классы участия","КРТ: классы участия, "),""),IF(AM223=1,IF('Rising Stars'!$L$2&lt;&gt;"","Рейтинг: вид (напр., ST), ","Рейтинг: вид (напр., LA)"),""),IF('Rising Stars'!$L$2&lt;&gt;"",IF(AND(КРТ!$L$2&lt;&gt;"",AM223=1),"Rising Stars: вид RS (напр: ST RS)","Rising Stars: RS"),""))</f>
        <v>      Вносим: </v>
      </c>
      <c r="AJ223" s="198"/>
      <c r="AK223" s="198"/>
      <c r="AL223" s="198"/>
      <c r="AM223" s="197" t="n">
        <f aca="false">IF(OR('Рейтинги пары'!$L$2&lt;&gt;"",'Главные Фестивали'!$L$2&lt;&gt;"",ПРОФЕССИОНАЛЫ!$L$2&lt;&gt;""),1,0)</f>
        <v>0</v>
      </c>
    </row>
    <row r="224" customFormat="false" ht="12.8" hidden="true" customHeight="false" outlineLevel="0" collapsed="false">
      <c r="I224" s="198"/>
      <c r="J224" s="198"/>
      <c r="K224" s="198"/>
      <c r="L224" s="198"/>
      <c r="M224" s="198"/>
      <c r="N224" s="198"/>
      <c r="O224" s="198"/>
      <c r="Z224" s="198" t="n">
        <v>1</v>
      </c>
      <c r="AA224" s="198" t="str">
        <f aca="false">TRIM(CONCATENATE(КРТ!E9,'Рейтинги пары'!E9," ",'Рейтинги пары'!C9))</f>
        <v>Ювеналы-1</v>
      </c>
      <c r="AB224" s="198" t="n">
        <f aca="false">AB223+1</f>
        <v>222</v>
      </c>
      <c r="AC224" s="198" t="str">
        <f aca="false">IF(CONCATENATE(AJ224,AK224,AL224)&lt;&gt;"000000000",AB224,"")</f>
        <v/>
      </c>
      <c r="AD224" s="198" t="str">
        <f aca="false">IF(AF224&lt;&gt;"",1,"")</f>
        <v/>
      </c>
      <c r="AE224" s="198" t="str">
        <f aca="false">IF(AD224=1,SUMPRODUCT(-(AC$3:AC$303&lt;=AC224),-(AD$3:AD$303=1)),"")</f>
        <v/>
      </c>
      <c r="AF224" s="198" t="str">
        <f aca="false">CONCATENATE(IF(OR(MID(AJ224,1,1)="1",MID(AK224,1,1)="1",MID(AL224,1,1)="1"),"ST ",""),IF(OR(MID(AJ224,2,1)="1",MID(AK224,2,1)="1",MID(AL224,2,1)="1"),"LA ",""),IF(OR(MID(AJ224,3,1)="1",MID(AK224,3,1)="1",MID(AL224,3,1)="1"),"8 танцев",""))</f>
        <v/>
      </c>
      <c r="AG224" s="198" t="str">
        <f aca="false">IF(AI224&lt;&gt;"",2,"")</f>
        <v/>
      </c>
      <c r="AH224" s="198" t="str">
        <f aca="false">IF(AG224=2,SUMPRODUCT(-(AC$3:AC$303&lt;=AC224),-(AG$3:AG$303=2)),"")</f>
        <v/>
      </c>
      <c r="AI224" s="198" t="str">
        <f aca="false">CONCATENATE(IF(OR(MID(AJ224,1,1)="2",MID(AK224,1,1)="2",MID(AL224,1,1)="2"),"ST ",""),IF(OR(MID(AJ224,2,1)="2",MID(AK224,2,1)="2",MID(AL224,2,1)="2"),"LA ",""),IF(OR(MID(AJ224,3,1)="2",MID(AK224,3,1)="2",MID(AL224,3,1)="2"),"8 танцев",""))</f>
        <v/>
      </c>
      <c r="AJ224" s="198" t="str">
        <f aca="false">IF(КРТ!$L$2&lt;&gt;"",КРТ!B9,"000")</f>
        <v>000</v>
      </c>
      <c r="AK224" s="198" t="str">
        <f aca="false">IF('Рейтинги пары'!$L$2&lt;&gt;"",'Рейтинги пары'!B9,"000")</f>
        <v>000</v>
      </c>
      <c r="AL224" s="198" t="str">
        <f aca="false">"000"</f>
        <v>000</v>
      </c>
    </row>
    <row r="225" customFormat="false" ht="12.8" hidden="true" customHeight="false" outlineLevel="0" collapsed="false">
      <c r="I225" s="198"/>
      <c r="J225" s="198"/>
      <c r="K225" s="198"/>
      <c r="L225" s="198"/>
      <c r="M225" s="198"/>
      <c r="N225" s="198"/>
      <c r="O225" s="198"/>
      <c r="Z225" s="198" t="n">
        <v>1</v>
      </c>
      <c r="AA225" s="198" t="str">
        <f aca="false">TRIM(CONCATENATE(КРТ!E10,'Рейтинги пары'!E10," ",'Рейтинги пары'!C10))</f>
        <v>Ювеналы-2</v>
      </c>
      <c r="AB225" s="198" t="n">
        <f aca="false">AB224+1</f>
        <v>223</v>
      </c>
      <c r="AC225" s="198" t="str">
        <f aca="false">IF(CONCATENATE(AJ225,AK225,AL225)&lt;&gt;"000000000",AB225,"")</f>
        <v/>
      </c>
      <c r="AD225" s="198" t="str">
        <f aca="false">IF(AF225&lt;&gt;"",1,"")</f>
        <v/>
      </c>
      <c r="AE225" s="198" t="str">
        <f aca="false">IF(AD225=1,SUMPRODUCT(-(AC$3:AC$303&lt;=AC225),-(AD$3:AD$303=1)),"")</f>
        <v/>
      </c>
      <c r="AF225" s="198" t="str">
        <f aca="false">CONCATENATE(IF(OR(MID(AJ225,1,1)="1",MID(AK225,1,1)="1",MID(AL225,1,1)="1"),"ST ",""),IF(OR(MID(AJ225,2,1)="1",MID(AK225,2,1)="1",MID(AL225,2,1)="1"),"LA ",""),IF(OR(MID(AJ225,3,1)="1",MID(AK225,3,1)="1",MID(AL225,3,1)="1"),"10 танцев",""))</f>
        <v/>
      </c>
      <c r="AG225" s="198" t="str">
        <f aca="false">IF(AI225&lt;&gt;"",2,"")</f>
        <v/>
      </c>
      <c r="AH225" s="198" t="str">
        <f aca="false">IF(AG225=2,SUMPRODUCT(-(AC$3:AC$303&lt;=AC225),-(AG$3:AG$303=2)),"")</f>
        <v/>
      </c>
      <c r="AI225" s="198" t="str">
        <f aca="false">CONCATENATE(IF(OR(MID(AJ225,1,1)="2",MID(AK225,1,1)="2",MID(AL225,1,1)="2"),"ST ",""),IF(OR(MID(AJ225,2,1)="2",MID(AK225,2,1)="2",MID(AL225,2,1)="2"),"LA ",""),IF(OR(MID(AJ225,3,1)="2",MID(AK225,3,1)="2",MID(AL225,3,1)="2"),"10 танцев",""))</f>
        <v/>
      </c>
      <c r="AJ225" s="198" t="str">
        <f aca="false">IF(КРТ!$L$2&lt;&gt;"",КРТ!B10,"000")</f>
        <v>000</v>
      </c>
      <c r="AK225" s="198" t="str">
        <f aca="false">IF('Рейтинги пары'!$L$2&lt;&gt;"",'Рейтинги пары'!B10,"000")</f>
        <v>000</v>
      </c>
      <c r="AL225" s="198" t="str">
        <f aca="false">IF('Rising Stars'!$L$2&lt;&gt;"",'Rising Stars'!B9,"000")</f>
        <v>000</v>
      </c>
    </row>
    <row r="226" customFormat="false" ht="12.8" hidden="true" customHeight="false" outlineLevel="0" collapsed="false">
      <c r="I226" s="198"/>
      <c r="J226" s="198"/>
      <c r="K226" s="198"/>
      <c r="L226" s="198"/>
      <c r="M226" s="198"/>
      <c r="N226" s="198"/>
      <c r="O226" s="198"/>
      <c r="Y226" s="198"/>
      <c r="Z226" s="198" t="n">
        <v>1</v>
      </c>
      <c r="AA226" s="198" t="str">
        <f aca="false">TRIM(CONCATENATE(КРТ!E11,'Рейтинги пары'!E11," ",'Рейтинги пары'!C11))</f>
        <v>Юниоры-1</v>
      </c>
      <c r="AB226" s="198" t="n">
        <f aca="false">AB225+1</f>
        <v>224</v>
      </c>
      <c r="AC226" s="198" t="str">
        <f aca="false">IF(CONCATENATE(AJ226,AK226,AL226)&lt;&gt;"000000000",AB226,"")</f>
        <v/>
      </c>
      <c r="AD226" s="198" t="str">
        <f aca="false">IF(AF226&lt;&gt;"",1,"")</f>
        <v/>
      </c>
      <c r="AE226" s="198" t="str">
        <f aca="false">IF(AD226=1,SUMPRODUCT(-(AC$3:AC$303&lt;=AC226),-(AD$3:AD$303=1)),"")</f>
        <v/>
      </c>
      <c r="AF226" s="198" t="str">
        <f aca="false">CONCATENATE(IF(OR(MID(AJ226,1,1)="1",MID(AK226,1,1)="1",MID(AL226,1,1)="1"),"ST ",""),IF(OR(MID(AJ226,2,1)="1",MID(AK226,2,1)="1",MID(AL226,2,1)="1"),"LA ",""),IF(OR(MID(AJ226,3,1)="1",MID(AK226,3,1)="1",MID(AL226,3,1)="1"),"10 танцев",""))</f>
        <v/>
      </c>
      <c r="AG226" s="198" t="str">
        <f aca="false">IF(AI226&lt;&gt;"",2,"")</f>
        <v/>
      </c>
      <c r="AH226" s="198" t="str">
        <f aca="false">IF(AG226=2,SUMPRODUCT(-(AC$3:AC$303&lt;=AC226),-(AG$3:AG$303=2)),"")</f>
        <v/>
      </c>
      <c r="AI226" s="198" t="str">
        <f aca="false">CONCATENATE(IF(OR(MID(AJ226,1,1)="2",MID(AK226,1,1)="2",MID(AL226,1,1)="2"),"ST ",""),IF(OR(MID(AJ226,2,1)="2",MID(AK226,2,1)="2",MID(AL226,2,1)="2"),"LA ",""),IF(OR(MID(AJ226,3,1)="2",MID(AK226,3,1)="2",MID(AL226,3,1)="2"),"10 танцев",""))</f>
        <v/>
      </c>
      <c r="AJ226" s="198" t="str">
        <f aca="false">IF(КРТ!$L$2&lt;&gt;"",КРТ!B11,"000")</f>
        <v>000</v>
      </c>
      <c r="AK226" s="198" t="str">
        <f aca="false">IF('Рейтинги пары'!$L$2&lt;&gt;"",'Рейтинги пары'!B11,"000")</f>
        <v>000</v>
      </c>
      <c r="AL226" s="198" t="str">
        <f aca="false">IF('Rising Stars'!$L$2&lt;&gt;"",'Rising Stars'!B10,"000")</f>
        <v>000</v>
      </c>
    </row>
    <row r="227" customFormat="false" ht="12.8" hidden="true" customHeight="false" outlineLevel="0" collapsed="false">
      <c r="I227" s="198"/>
      <c r="J227" s="198"/>
      <c r="K227" s="198"/>
      <c r="L227" s="198"/>
      <c r="M227" s="198"/>
      <c r="N227" s="198"/>
      <c r="O227" s="198"/>
      <c r="Z227" s="198" t="n">
        <v>1</v>
      </c>
      <c r="AA227" s="198" t="str">
        <f aca="false">TRIM(CONCATENATE(КРТ!E12,'Рейтинги пары'!E12," ",'Рейтинги пары'!C12))</f>
        <v>Юниоры-2</v>
      </c>
      <c r="AB227" s="198" t="n">
        <f aca="false">AB226+1</f>
        <v>225</v>
      </c>
      <c r="AC227" s="198" t="str">
        <f aca="false">IF(CONCATENATE(AJ227,AK227,AL227)&lt;&gt;"000000000",AB227,"")</f>
        <v/>
      </c>
      <c r="AD227" s="198" t="str">
        <f aca="false">IF(AF227&lt;&gt;"",1,"")</f>
        <v/>
      </c>
      <c r="AE227" s="198" t="str">
        <f aca="false">IF(AD227=1,SUMPRODUCT(-(AC$3:AC$303&lt;=AC227),-(AD$3:AD$303=1)),"")</f>
        <v/>
      </c>
      <c r="AF227" s="198" t="str">
        <f aca="false">CONCATENATE(IF(OR(MID(AJ227,1,1)="1",MID(AK227,1,1)="1",MID(AL227,1,1)="1"),"ST ",""),IF(OR(MID(AJ227,2,1)="1",MID(AK227,2,1)="1",MID(AL227,2,1)="1"),"LA ",""),IF(OR(MID(AJ227,3,1)="1",MID(AK227,3,1)="1",MID(AL227,3,1)="1"),"10 танцев",""))</f>
        <v/>
      </c>
      <c r="AG227" s="198" t="str">
        <f aca="false">IF(AI227&lt;&gt;"",2,"")</f>
        <v/>
      </c>
      <c r="AH227" s="198" t="str">
        <f aca="false">IF(AG227=2,SUMPRODUCT(-(AC$3:AC$303&lt;=AC227),-(AG$3:AG$303=2)),"")</f>
        <v/>
      </c>
      <c r="AI227" s="198" t="str">
        <f aca="false">CONCATENATE(IF(OR(MID(AJ227,1,1)="2",MID(AK227,1,1)="2",MID(AL227,1,1)="2"),"ST ",""),IF(OR(MID(AJ227,2,1)="2",MID(AK227,2,1)="2",MID(AL227,2,1)="2"),"LA ",""),IF(OR(MID(AJ227,3,1)="2",MID(AK227,3,1)="2",MID(AL227,3,1)="2"),"10 танцев",""))</f>
        <v/>
      </c>
      <c r="AJ227" s="198" t="str">
        <f aca="false">IF(КРТ!$L$2&lt;&gt;"",КРТ!B12,"000")</f>
        <v>000</v>
      </c>
      <c r="AK227" s="198" t="str">
        <f aca="false">IF('Рейтинги пары'!$L$2&lt;&gt;"",'Рейтинги пары'!B12,"000")</f>
        <v>000</v>
      </c>
      <c r="AL227" s="198" t="str">
        <f aca="false">IF('Rising Stars'!$L$2&lt;&gt;"",'Rising Stars'!B11,"000")</f>
        <v>000</v>
      </c>
    </row>
    <row r="228" customFormat="false" ht="12.8" hidden="true" customHeight="false" outlineLevel="0" collapsed="false">
      <c r="I228" s="198"/>
      <c r="J228" s="198"/>
      <c r="K228" s="198"/>
      <c r="L228" s="198"/>
      <c r="M228" s="198"/>
      <c r="N228" s="198"/>
      <c r="O228" s="198"/>
      <c r="Z228" s="198" t="n">
        <v>1</v>
      </c>
      <c r="AA228" s="198" t="str">
        <f aca="false">TRIM(CONCATENATE(КРТ!E13,'Рейтинги пары'!E13," ",'Рейтинги пары'!C13))</f>
        <v>Молодежь-1</v>
      </c>
      <c r="AB228" s="198" t="n">
        <f aca="false">AB227+1</f>
        <v>226</v>
      </c>
      <c r="AC228" s="198" t="str">
        <f aca="false">IF(CONCATENATE(AJ228,AK228,AL228)&lt;&gt;"000000000",AB228,"")</f>
        <v/>
      </c>
      <c r="AD228" s="198" t="str">
        <f aca="false">IF(AF228&lt;&gt;"",1,"")</f>
        <v/>
      </c>
      <c r="AE228" s="198" t="str">
        <f aca="false">IF(AD228=1,SUMPRODUCT(-(AC$3:AC$303&lt;=AC228),-(AD$3:AD$303=1)),"")</f>
        <v/>
      </c>
      <c r="AF228" s="198" t="str">
        <f aca="false">CONCATENATE(IF(OR(MID(AJ228,1,1)="1",MID(AK228,1,1)="1",MID(AL228,1,1)="1"),"ST ",""),IF(OR(MID(AJ228,2,1)="1",MID(AK228,2,1)="1",MID(AL228,2,1)="1"),"LA ",""),IF(OR(MID(AJ228,3,1)="1",MID(AK228,3,1)="1",MID(AL228,3,1)="1"),"10 танцев",""))</f>
        <v/>
      </c>
      <c r="AG228" s="198" t="str">
        <f aca="false">IF(AI228&lt;&gt;"",2,"")</f>
        <v/>
      </c>
      <c r="AH228" s="198" t="str">
        <f aca="false">IF(AG228=2,SUMPRODUCT(-(AC$3:AC$303&lt;=AC228),-(AG$3:AG$303=2)),"")</f>
        <v/>
      </c>
      <c r="AI228" s="198" t="str">
        <f aca="false">CONCATENATE(IF(OR(MID(AJ228,1,1)="2",MID(AK228,1,1)="2",MID(AL228,1,1)="2"),"ST ",""),IF(OR(MID(AJ228,2,1)="2",MID(AK228,2,1)="2",MID(AL228,2,1)="2"),"LA ",""),IF(OR(MID(AJ228,3,1)="2",MID(AK228,3,1)="2",MID(AL228,3,1)="2"),"10 танцев",""))</f>
        <v/>
      </c>
      <c r="AJ228" s="198" t="str">
        <f aca="false">IF(КРТ!$L$2&lt;&gt;"",КРТ!B13,"000")</f>
        <v>000</v>
      </c>
      <c r="AK228" s="198" t="str">
        <f aca="false">IF('Рейтинги пары'!$L$2&lt;&gt;"",'Рейтинги пары'!B13,"000")</f>
        <v>000</v>
      </c>
      <c r="AL228" s="198" t="str">
        <f aca="false">IF('Rising Stars'!$L$2&lt;&gt;"",'Rising Stars'!B12,"000")</f>
        <v>000</v>
      </c>
    </row>
    <row r="229" customFormat="false" ht="12.8" hidden="true" customHeight="false" outlineLevel="0" collapsed="false">
      <c r="I229" s="198"/>
      <c r="J229" s="198"/>
      <c r="K229" s="198"/>
      <c r="L229" s="198"/>
      <c r="M229" s="198"/>
      <c r="N229" s="198"/>
      <c r="O229" s="198"/>
      <c r="Z229" s="198" t="n">
        <v>1</v>
      </c>
      <c r="AA229" s="198" t="str">
        <f aca="false">TRIM(CONCATENATE(КРТ!E14,'Рейтинги пары'!E14," ",'Рейтинги пары'!C14))</f>
        <v>Молодежь-2</v>
      </c>
      <c r="AB229" s="198" t="n">
        <f aca="false">AB228+1</f>
        <v>227</v>
      </c>
      <c r="AC229" s="198" t="str">
        <f aca="false">IF(CONCATENATE(AJ229,AK229,AL229)&lt;&gt;"000000000",AB229,"")</f>
        <v/>
      </c>
      <c r="AD229" s="198" t="str">
        <f aca="false">IF(AF229&lt;&gt;"",1,"")</f>
        <v/>
      </c>
      <c r="AE229" s="198" t="str">
        <f aca="false">IF(AD229=1,SUMPRODUCT(-(AC$3:AC$303&lt;=AC229),-(AD$3:AD$303=1)),"")</f>
        <v/>
      </c>
      <c r="AF229" s="198" t="str">
        <f aca="false">CONCATENATE(IF(OR(MID(AJ229,1,1)="1",MID(AK229,1,1)="1",MID(AL229,1,1)="1"),"ST ",""),IF(OR(MID(AJ229,2,1)="1",MID(AK229,2,1)="1",MID(AL229,2,1)="1"),"LA ",""),IF(OR(MID(AJ229,3,1)="1",MID(AK229,3,1)="1",MID(AL229,3,1)="1"),"10 танцев",""))</f>
        <v/>
      </c>
      <c r="AG229" s="198" t="str">
        <f aca="false">IF(AI229&lt;&gt;"",2,"")</f>
        <v/>
      </c>
      <c r="AH229" s="198" t="str">
        <f aca="false">IF(AG229=2,SUMPRODUCT(-(AC$3:AC$303&lt;=AC229),-(AG$3:AG$303=2)),"")</f>
        <v/>
      </c>
      <c r="AI229" s="198" t="str">
        <f aca="false">CONCATENATE(IF(OR(MID(AJ229,1,1)="2",MID(AK229,1,1)="2",MID(AL229,1,1)="2"),"ST ",""),IF(OR(MID(AJ229,2,1)="2",MID(AK229,2,1)="2",MID(AL229,2,1)="2"),"LA ",""),IF(OR(MID(AJ229,3,1)="2",MID(AK229,3,1)="2",MID(AL229,3,1)="2"),"10 танцев",""))</f>
        <v/>
      </c>
      <c r="AJ229" s="198" t="str">
        <f aca="false">IF(КРТ!$L$2&lt;&gt;"",КРТ!B14,"000")</f>
        <v>000</v>
      </c>
      <c r="AK229" s="198" t="str">
        <f aca="false">IF('Рейтинги пары'!$L$2&lt;&gt;"",'Рейтинги пары'!B14,"000")</f>
        <v>000</v>
      </c>
      <c r="AL229" s="198" t="str">
        <f aca="false">IF('Rising Stars'!$L$2&lt;&gt;"",'Rising Stars'!B13,"000")</f>
        <v>000</v>
      </c>
    </row>
    <row r="230" customFormat="false" ht="12.8" hidden="true" customHeight="false" outlineLevel="0" collapsed="false">
      <c r="I230" s="198"/>
      <c r="J230" s="198"/>
      <c r="K230" s="198"/>
      <c r="L230" s="198"/>
      <c r="M230" s="198"/>
      <c r="N230" s="198"/>
      <c r="O230" s="198"/>
      <c r="Z230" s="198" t="n">
        <v>1</v>
      </c>
      <c r="AA230" s="198" t="str">
        <f aca="false">TRIM(CONCATENATE(КРТ!E15,'Рейтинги пары'!E15," ",'Рейтинги пары'!C15))</f>
        <v>Взрослые</v>
      </c>
      <c r="AB230" s="198" t="n">
        <f aca="false">AB229+1</f>
        <v>228</v>
      </c>
      <c r="AC230" s="198" t="str">
        <f aca="false">IF(CONCATENATE(AJ230,AK230,AL230)&lt;&gt;"000000000",AB230,"")</f>
        <v/>
      </c>
      <c r="AD230" s="198" t="str">
        <f aca="false">IF(AF230&lt;&gt;"",1,"")</f>
        <v/>
      </c>
      <c r="AE230" s="198" t="str">
        <f aca="false">IF(AD230=1,SUMPRODUCT(-(AC$3:AC$303&lt;=AC230),-(AD$3:AD$303=1)),"")</f>
        <v/>
      </c>
      <c r="AF230" s="198" t="str">
        <f aca="false">CONCATENATE(IF(OR(MID(AJ230,1,1)="1",MID(AK230,1,1)="1",MID(AL230,1,1)="1"),"ST ",""),IF(OR(MID(AJ230,2,1)="1",MID(AK230,2,1)="1",MID(AL230,2,1)="1"),"LA ",""),IF(OR(MID(AJ230,3,1)="1",MID(AK230,3,1)="1",MID(AL230,3,1)="1"),"10 танцев",""))</f>
        <v/>
      </c>
      <c r="AG230" s="198" t="str">
        <f aca="false">IF(AI230&lt;&gt;"",2,"")</f>
        <v/>
      </c>
      <c r="AH230" s="198" t="str">
        <f aca="false">IF(AG230=2,SUMPRODUCT(-(AC$3:AC$303&lt;=AC230),-(AG$3:AG$303=2)),"")</f>
        <v/>
      </c>
      <c r="AI230" s="198" t="str">
        <f aca="false">CONCATENATE(IF(OR(MID(AJ230,1,1)="2",MID(AK230,1,1)="2",MID(AL230,1,1)="2"),"ST ",""),IF(OR(MID(AJ230,2,1)="2",MID(AK230,2,1)="2",MID(AL230,2,1)="2"),"LA ",""),IF(OR(MID(AJ230,3,1)="2",MID(AK230,3,1)="2",MID(AL230,3,1)="2"),"10 танцев",""))</f>
        <v/>
      </c>
      <c r="AJ230" s="198" t="str">
        <f aca="false">IF(КРТ!$L$2&lt;&gt;"",КРТ!B15,"000")</f>
        <v>000</v>
      </c>
      <c r="AK230" s="198" t="str">
        <f aca="false">IF('Рейтинги пары'!$L$2&lt;&gt;"",'Рейтинги пары'!B15,"000")</f>
        <v>000</v>
      </c>
      <c r="AL230" s="198" t="str">
        <f aca="false">IF('Rising Stars'!$L$2&lt;&gt;"",'Rising Stars'!B14,"000")</f>
        <v>000</v>
      </c>
    </row>
    <row r="231" customFormat="false" ht="12.8" hidden="true" customHeight="false" outlineLevel="0" collapsed="false">
      <c r="I231" s="198"/>
      <c r="J231" s="198"/>
      <c r="K231" s="198"/>
      <c r="L231" s="198"/>
      <c r="M231" s="198"/>
      <c r="N231" s="198"/>
      <c r="O231" s="198"/>
      <c r="Z231" s="198" t="n">
        <v>1</v>
      </c>
      <c r="AA231" s="198" t="str">
        <f aca="false">TRIM(CONCATENATE(КРТ!E16,'Рейтинги пары'!E16," ",'Рейтинги пары'!C16))</f>
        <v>Сеньоры</v>
      </c>
      <c r="AB231" s="198" t="n">
        <f aca="false">AB230+1</f>
        <v>229</v>
      </c>
      <c r="AC231" s="198" t="str">
        <f aca="false">IF(CONCATENATE(AJ231,AK231,AL231)&lt;&gt;"000000000",AB231,"")</f>
        <v/>
      </c>
      <c r="AD231" s="198" t="str">
        <f aca="false">IF(AF231&lt;&gt;"",1,"")</f>
        <v/>
      </c>
      <c r="AE231" s="198" t="str">
        <f aca="false">IF(AD231=1,SUMPRODUCT(-(AC$3:AC$303&lt;=AC231),-(AD$3:AD$303=1)),"")</f>
        <v/>
      </c>
      <c r="AF231" s="198" t="str">
        <f aca="false">CONCATENATE(IF(OR(MID(AJ231,1,1)="1",MID(AK231,1,1)="1",MID(AL231,1,1)="1"),"ST ",""),IF(OR(MID(AJ231,2,1)="1",MID(AK231,2,1)="1",MID(AL231,2,1)="1"),"LA ",""),IF(OR(MID(AJ231,3,1)="1",MID(AK231,3,1)="1",MID(AL231,3,1)="1"),"10 танцев",""))</f>
        <v/>
      </c>
      <c r="AG231" s="198" t="str">
        <f aca="false">IF(AI231&lt;&gt;"",2,"")</f>
        <v/>
      </c>
      <c r="AH231" s="198" t="str">
        <f aca="false">IF(AG231=2,SUMPRODUCT(-(AC$3:AC$303&lt;=AC231),-(AG$3:AG$303=2)),"")</f>
        <v/>
      </c>
      <c r="AI231" s="198" t="str">
        <f aca="false">CONCATENATE(IF(OR(MID(AJ231,1,1)="2",MID(AK231,1,1)="2",MID(AL231,1,1)="2"),"ST ",""),IF(OR(MID(AJ231,2,1)="2",MID(AK231,2,1)="2",MID(AL231,2,1)="2"),"LA ",""),IF(OR(MID(AJ231,3,1)="2",MID(AK231,3,1)="2",MID(AL231,3,1)="2"),"10 танцев",""))</f>
        <v/>
      </c>
      <c r="AJ231" s="198" t="str">
        <f aca="false">"000"</f>
        <v>000</v>
      </c>
      <c r="AK231" s="198" t="str">
        <f aca="false">IF('Рейтинги пары'!$L$2&lt;&gt;"",'Рейтинги пары'!B16,"000")</f>
        <v>000</v>
      </c>
      <c r="AL231" s="198" t="str">
        <f aca="false">"000"</f>
        <v>000</v>
      </c>
    </row>
    <row r="232" customFormat="false" ht="12.8" hidden="true" customHeight="false" outlineLevel="0" collapsed="false">
      <c r="I232" s="198"/>
      <c r="J232" s="198"/>
      <c r="K232" s="198"/>
      <c r="L232" s="198"/>
      <c r="M232" s="198"/>
      <c r="N232" s="198"/>
      <c r="O232" s="198"/>
      <c r="Z232" s="198" t="n">
        <v>3</v>
      </c>
      <c r="AA232" s="198" t="s">
        <v>936</v>
      </c>
      <c r="AB232" s="198" t="n">
        <f aca="false">AB231+1</f>
        <v>230</v>
      </c>
      <c r="AC232" s="198" t="str">
        <f aca="false">IF(AJ232&lt;&gt;"000",AB232,"")</f>
        <v/>
      </c>
      <c r="AD232" s="198" t="str">
        <f aca="false">IF(AF232&lt;&gt;"",1,"")</f>
        <v/>
      </c>
      <c r="AE232" s="198" t="str">
        <f aca="false">IF(AD232=1,SUMPRODUCT(-(AC$3:AC$303&lt;=AC232),-(AD$3:AD$303=1)),"")</f>
        <v/>
      </c>
      <c r="AF232" s="198" t="str">
        <f aca="false">CONCATENATE(IF(OR(MID(AJ232,1,1)="1",MID(AK232,1,1)="1",MID(AL232,1,1)="1"),"ST ",""),IF(OR(MID(AJ232,2,1)="1",MID(AK232,2,1)="1",MID(AL232,2,1)="1"),"LA ",""),IF(OR(MID(AJ232,3,1)="1",MID(AK232,3,1)="1",MID(AL232,3,1)="1"),"8 танцев",""))</f>
        <v/>
      </c>
      <c r="AG232" s="198" t="str">
        <f aca="false">IF(AI232&lt;&gt;"",2,"")</f>
        <v/>
      </c>
      <c r="AH232" s="198" t="str">
        <f aca="false">IF(AG232=2,SUMPRODUCT(-(AC$3:AC$303&lt;=AC232),-(AG$3:AG$303=2)),"")</f>
        <v/>
      </c>
      <c r="AI232" s="198" t="str">
        <f aca="false">CONCATENATE(IF(OR(MID(AJ232,1,1)="2",MID(AK232,1,1)="2",MID(AL232,1,1)="2"),"ST ",""),IF(OR(MID(AJ232,2,1)="2",MID(AK232,2,1)="2",MID(AL232,2,1)="2"),"LA ",""),IF(OR(MID(AJ232,3,1)="2",MID(AK232,3,1)="2",MID(AL232,3,1)="2"),"8 танцев",""))</f>
        <v/>
      </c>
      <c r="AJ232" s="198" t="str">
        <f aca="false">IF('Главные Фестивали'!$L$2&lt;&gt;"",'Главные Фестивали'!B9,"000")</f>
        <v>000</v>
      </c>
      <c r="AK232" s="198"/>
      <c r="AL232" s="198"/>
    </row>
    <row r="233" customFormat="false" ht="12.8" hidden="true" customHeight="false" outlineLevel="0" collapsed="false">
      <c r="I233" s="198"/>
      <c r="J233" s="198"/>
      <c r="K233" s="198"/>
      <c r="L233" s="198"/>
      <c r="M233" s="198"/>
      <c r="N233" s="198"/>
      <c r="O233" s="198"/>
      <c r="Z233" s="198" t="n">
        <v>3</v>
      </c>
      <c r="AA233" s="198" t="s">
        <v>937</v>
      </c>
      <c r="AB233" s="198" t="n">
        <f aca="false">AB232+1</f>
        <v>231</v>
      </c>
      <c r="AC233" s="198" t="str">
        <f aca="false">IF(AJ233&lt;&gt;"000",AB233,"")</f>
        <v/>
      </c>
      <c r="AD233" s="198" t="str">
        <f aca="false">IF(AF233&lt;&gt;"",1,"")</f>
        <v/>
      </c>
      <c r="AE233" s="198" t="str">
        <f aca="false">IF(AD233=1,SUMPRODUCT(-(AC$3:AC$303&lt;=AC233),-(AD$3:AD$303=1)),"")</f>
        <v/>
      </c>
      <c r="AF233" s="198" t="str">
        <f aca="false">CONCATENATE(IF(OR(MID(AJ233,1,1)="1",MID(AK233,1,1)="1",MID(AL233,1,1)="1"),"ST ",""),IF(OR(MID(AJ233,2,1)="1",MID(AK233,2,1)="1",MID(AL233,2,1)="1"),"LA ",""),IF(OR(MID(AJ233,3,1)="1",MID(AK233,3,1)="1",MID(AL233,3,1)="1"),"10 танцев",""))</f>
        <v/>
      </c>
      <c r="AG233" s="198" t="str">
        <f aca="false">IF(AI233&lt;&gt;"",2,"")</f>
        <v/>
      </c>
      <c r="AH233" s="198" t="str">
        <f aca="false">IF(AG233=2,SUMPRODUCT(-(AC$3:AC$303&lt;=AC233),-(AG$3:AG$303=2)),"")</f>
        <v/>
      </c>
      <c r="AI233" s="198" t="str">
        <f aca="false">CONCATENATE(IF(OR(MID(AJ233,1,1)="2",MID(AK233,1,1)="2",MID(AL233,1,1)="2"),"ST ",""),IF(OR(MID(AJ233,2,1)="2",MID(AK233,2,1)="2",MID(AL233,2,1)="2"),"LA ",""),IF(OR(MID(AJ233,3,1)="2",MID(AK233,3,1)="2",MID(AL233,3,1)="2"),"10 танцев",""))</f>
        <v/>
      </c>
      <c r="AJ233" s="198" t="str">
        <f aca="false">IF('Главные Фестивали'!$L$2&lt;&gt;"",'Главные Фестивали'!B10,"000")</f>
        <v>000</v>
      </c>
      <c r="AK233" s="198"/>
      <c r="AL233" s="198"/>
    </row>
    <row r="234" customFormat="false" ht="12.8" hidden="true" customHeight="false" outlineLevel="0" collapsed="false">
      <c r="I234" s="198"/>
      <c r="J234" s="198"/>
      <c r="K234" s="198"/>
      <c r="L234" s="198"/>
      <c r="M234" s="198"/>
      <c r="N234" s="198"/>
      <c r="O234" s="198"/>
      <c r="Z234" s="198" t="n">
        <v>3</v>
      </c>
      <c r="AA234" s="198" t="s">
        <v>938</v>
      </c>
      <c r="AB234" s="198" t="n">
        <f aca="false">AB233+1</f>
        <v>232</v>
      </c>
      <c r="AC234" s="198" t="str">
        <f aca="false">IF(AJ234&lt;&gt;"000",AB234,"")</f>
        <v/>
      </c>
      <c r="AD234" s="198" t="str">
        <f aca="false">IF(AF234&lt;&gt;"",1,"")</f>
        <v/>
      </c>
      <c r="AE234" s="198" t="str">
        <f aca="false">IF(AD234=1,SUMPRODUCT(-(AC$3:AC$303&lt;=AC234),-(AD$3:AD$303=1)),"")</f>
        <v/>
      </c>
      <c r="AF234" s="198" t="str">
        <f aca="false">CONCATENATE(IF(OR(MID(AJ234,1,1)="1",MID(AK234,1,1)="1",MID(AL234,1,1)="1"),"ST ",""),IF(OR(MID(AJ234,2,1)="1",MID(AK234,2,1)="1",MID(AL234,2,1)="1"),"LA ",""),IF(OR(MID(AJ234,3,1)="1",MID(AK234,3,1)="1",MID(AL234,3,1)="1"),"10 танцев",""))</f>
        <v/>
      </c>
      <c r="AG234" s="198" t="str">
        <f aca="false">IF(AI234&lt;&gt;"",2,"")</f>
        <v/>
      </c>
      <c r="AH234" s="198" t="str">
        <f aca="false">IF(AG234=2,SUMPRODUCT(-(AC$3:AC$303&lt;=AC234),-(AG$3:AG$303=2)),"")</f>
        <v/>
      </c>
      <c r="AI234" s="198" t="str">
        <f aca="false">CONCATENATE(IF(OR(MID(AJ234,1,1)="2",MID(AK234,1,1)="2",MID(AL234,1,1)="2"),"ST ",""),IF(OR(MID(AJ234,2,1)="2",MID(AK234,2,1)="2",MID(AL234,2,1)="2"),"LA ",""),IF(OR(MID(AJ234,3,1)="2",MID(AK234,3,1)="2",MID(AL234,3,1)="2"),"10 танцев",""))</f>
        <v/>
      </c>
      <c r="AJ234" s="198" t="str">
        <f aca="false">IF('Главные Фестивали'!$L$2&lt;&gt;"",'Главные Фестивали'!B11,"000")</f>
        <v>000</v>
      </c>
      <c r="AK234" s="198"/>
      <c r="AL234" s="198"/>
    </row>
    <row r="235" customFormat="false" ht="12.8" hidden="true" customHeight="false" outlineLevel="0" collapsed="false">
      <c r="I235" s="198"/>
      <c r="J235" s="198"/>
      <c r="K235" s="198"/>
      <c r="L235" s="198"/>
      <c r="M235" s="198"/>
      <c r="N235" s="198"/>
      <c r="O235" s="198"/>
      <c r="Z235" s="198" t="n">
        <v>3</v>
      </c>
      <c r="AA235" s="198" t="s">
        <v>939</v>
      </c>
      <c r="AB235" s="198" t="n">
        <f aca="false">AB234+1</f>
        <v>233</v>
      </c>
      <c r="AC235" s="198" t="str">
        <f aca="false">IF(AJ235&lt;&gt;"000",AB235,"")</f>
        <v/>
      </c>
      <c r="AD235" s="198" t="str">
        <f aca="false">IF(AF235&lt;&gt;"",1,"")</f>
        <v/>
      </c>
      <c r="AE235" s="198" t="str">
        <f aca="false">IF(AD235=1,SUMPRODUCT(-(AC$3:AC$303&lt;=AC235),-(AD$3:AD$303=1)),"")</f>
        <v/>
      </c>
      <c r="AF235" s="198" t="str">
        <f aca="false">CONCATENATE(IF(OR(MID(AJ235,1,1)="1",MID(AK235,1,1)="1",MID(AL235,1,1)="1"),"ST ",""),IF(OR(MID(AJ235,2,1)="1",MID(AK235,2,1)="1",MID(AL235,2,1)="1"),"LA ",""),IF(OR(MID(AJ235,3,1)="1",MID(AK235,3,1)="1",MID(AL235,3,1)="1"),"10 танцев",""))</f>
        <v/>
      </c>
      <c r="AG235" s="198" t="str">
        <f aca="false">IF(AI235&lt;&gt;"",2,"")</f>
        <v/>
      </c>
      <c r="AH235" s="198" t="str">
        <f aca="false">IF(AG235=2,SUMPRODUCT(-(AC$3:AC$303&lt;=AC235),-(AG$3:AG$303=2)),"")</f>
        <v/>
      </c>
      <c r="AI235" s="198" t="str">
        <f aca="false">CONCATENATE(IF(OR(MID(AJ235,1,1)="2",MID(AK235,1,1)="2",MID(AL235,1,1)="2"),"ST ",""),IF(OR(MID(AJ235,2,1)="2",MID(AK235,2,1)="2",MID(AL235,2,1)="2"),"LA ",""),IF(OR(MID(AJ235,3,1)="2",MID(AK235,3,1)="2",MID(AL235,3,1)="2"),"10 танцев",""))</f>
        <v/>
      </c>
      <c r="AJ235" s="198" t="str">
        <f aca="false">IF('Главные Фестивали'!$L$2&lt;&gt;"",'Главные Фестивали'!B12,"000")</f>
        <v>000</v>
      </c>
      <c r="AK235" s="198"/>
      <c r="AL235" s="198"/>
    </row>
    <row r="236" customFormat="false" ht="12.8" hidden="true" customHeight="false" outlineLevel="0" collapsed="false">
      <c r="I236" s="198"/>
      <c r="J236" s="198"/>
      <c r="K236" s="198"/>
      <c r="L236" s="198"/>
      <c r="M236" s="198"/>
      <c r="N236" s="198"/>
      <c r="O236" s="198"/>
      <c r="Z236" s="198" t="n">
        <v>3</v>
      </c>
      <c r="AA236" s="198" t="s">
        <v>940</v>
      </c>
      <c r="AB236" s="198" t="n">
        <f aca="false">AB235+1</f>
        <v>234</v>
      </c>
      <c r="AC236" s="198" t="str">
        <f aca="false">IF(AJ236&lt;&gt;"000",AB236,"")</f>
        <v/>
      </c>
      <c r="AD236" s="198" t="str">
        <f aca="false">IF(AF236&lt;&gt;"",1,"")</f>
        <v/>
      </c>
      <c r="AE236" s="198" t="str">
        <f aca="false">IF(AD236=1,SUMPRODUCT(-(AC$3:AC$303&lt;=AC236),-(AD$3:AD$303=1)),"")</f>
        <v/>
      </c>
      <c r="AF236" s="198" t="str">
        <f aca="false">CONCATENATE(IF(OR(MID(AJ236,1,1)="1",MID(AK236,1,1)="1",MID(AL236,1,1)="1"),"ST ",""),IF(OR(MID(AJ236,2,1)="1",MID(AK236,2,1)="1",MID(AL236,2,1)="1"),"LA ",""),IF(OR(MID(AJ236,3,1)="1",MID(AK236,3,1)="1",MID(AL236,3,1)="1"),"10 танцев",""))</f>
        <v/>
      </c>
      <c r="AG236" s="198" t="str">
        <f aca="false">IF(AI236&lt;&gt;"",2,"")</f>
        <v/>
      </c>
      <c r="AH236" s="198" t="str">
        <f aca="false">IF(AG236=2,SUMPRODUCT(-(AC$3:AC$303&lt;=AC236),-(AG$3:AG$303=2)),"")</f>
        <v/>
      </c>
      <c r="AI236" s="198" t="str">
        <f aca="false">CONCATENATE(IF(OR(MID(AJ236,1,1)="2",MID(AK236,1,1)="2",MID(AL236,1,1)="2"),"ST ",""),IF(OR(MID(AJ236,2,1)="2",MID(AK236,2,1)="2",MID(AL236,2,1)="2"),"LA ",""),IF(OR(MID(AJ236,3,1)="2",MID(AK236,3,1)="2",MID(AL236,3,1)="2"),"10 танцев",""))</f>
        <v/>
      </c>
      <c r="AJ236" s="198" t="str">
        <f aca="false">IF('Главные Фестивали'!$L$2&lt;&gt;"",'Главные Фестивали'!B13,"000")</f>
        <v>000</v>
      </c>
      <c r="AK236" s="198"/>
      <c r="AL236" s="198"/>
    </row>
    <row r="237" customFormat="false" ht="12.8" hidden="true" customHeight="false" outlineLevel="0" collapsed="false">
      <c r="I237" s="198"/>
      <c r="J237" s="198"/>
      <c r="K237" s="198"/>
      <c r="L237" s="198"/>
      <c r="M237" s="198"/>
      <c r="N237" s="198"/>
      <c r="O237" s="198"/>
      <c r="Z237" s="198" t="n">
        <v>3</v>
      </c>
      <c r="AA237" s="198" t="s">
        <v>941</v>
      </c>
      <c r="AB237" s="198" t="n">
        <f aca="false">AB236+1</f>
        <v>235</v>
      </c>
      <c r="AC237" s="198" t="str">
        <f aca="false">IF(AJ237&lt;&gt;"000",AB237,"")</f>
        <v/>
      </c>
      <c r="AD237" s="198" t="str">
        <f aca="false">IF(AF237&lt;&gt;"",1,"")</f>
        <v/>
      </c>
      <c r="AE237" s="198" t="str">
        <f aca="false">IF(AD237=1,SUMPRODUCT(-(AC$3:AC$303&lt;=AC237),-(AD$3:AD$303=1)),"")</f>
        <v/>
      </c>
      <c r="AF237" s="198" t="str">
        <f aca="false">CONCATENATE(IF(OR(MID(AJ237,1,1)="1",MID(AK237,1,1)="1",MID(AL237,1,1)="1"),"ST ",""),IF(OR(MID(AJ237,2,1)="1",MID(AK237,2,1)="1",MID(AL237,2,1)="1"),"LA ",""),IF(OR(MID(AJ237,3,1)="1",MID(AK237,3,1)="1",MID(AL237,3,1)="1"),"10 танцев",""))</f>
        <v/>
      </c>
      <c r="AG237" s="198" t="str">
        <f aca="false">IF(AI237&lt;&gt;"",2,"")</f>
        <v/>
      </c>
      <c r="AH237" s="198" t="str">
        <f aca="false">IF(AG237=2,SUMPRODUCT(-(AC$3:AC$303&lt;=AC237),-(AG$3:AG$303=2)),"")</f>
        <v/>
      </c>
      <c r="AI237" s="198" t="str">
        <f aca="false">CONCATENATE(IF(OR(MID(AJ237,1,1)="2",MID(AK237,1,1)="2",MID(AL237,1,1)="2"),"ST ",""),IF(OR(MID(AJ237,2,1)="2",MID(AK237,2,1)="2",MID(AL237,2,1)="2"),"LA ",""),IF(OR(MID(AJ237,3,1)="2",MID(AK237,3,1)="2",MID(AL237,3,1)="2"),"10 танцев",""))</f>
        <v/>
      </c>
      <c r="AJ237" s="198" t="str">
        <f aca="false">IF('Главные Фестивали'!$L$2&lt;&gt;"",'Главные Фестивали'!B14,"000")</f>
        <v>000</v>
      </c>
      <c r="AK237" s="198"/>
      <c r="AL237" s="198"/>
    </row>
    <row r="238" customFormat="false" ht="12.8" hidden="true" customHeight="false" outlineLevel="0" collapsed="false">
      <c r="I238" s="198"/>
      <c r="J238" s="198"/>
      <c r="K238" s="198"/>
      <c r="L238" s="198"/>
      <c r="M238" s="198"/>
      <c r="N238" s="198"/>
      <c r="O238" s="198"/>
      <c r="Z238" s="198" t="n">
        <v>3</v>
      </c>
      <c r="AA238" s="198" t="s">
        <v>942</v>
      </c>
      <c r="AB238" s="198" t="n">
        <f aca="false">AB237+1</f>
        <v>236</v>
      </c>
      <c r="AC238" s="198" t="str">
        <f aca="false">IF(AJ238&lt;&gt;"000",AB238,"")</f>
        <v/>
      </c>
      <c r="AD238" s="198" t="str">
        <f aca="false">IF(AF238&lt;&gt;"",1,"")</f>
        <v/>
      </c>
      <c r="AE238" s="198" t="str">
        <f aca="false">IF(AD238=1,SUMPRODUCT(-(AC$3:AC$303&lt;=AC238),-(AD$3:AD$303=1)),"")</f>
        <v/>
      </c>
      <c r="AF238" s="198" t="str">
        <f aca="false">CONCATENATE(IF(OR(MID(AJ238,1,1)="1",MID(AK238,1,1)="1",MID(AL238,1,1)="1"),"ST ",""),IF(OR(MID(AJ238,2,1)="1",MID(AK238,2,1)="1",MID(AL238,2,1)="1"),"LA ",""),IF(OR(MID(AJ238,3,1)="1",MID(AK238,3,1)="1",MID(AL238,3,1)="1"),"10 танцев",""))</f>
        <v/>
      </c>
      <c r="AG238" s="198" t="str">
        <f aca="false">IF(AI238&lt;&gt;"",2,"")</f>
        <v/>
      </c>
      <c r="AH238" s="198" t="str">
        <f aca="false">IF(AG238=2,SUMPRODUCT(-(AC$3:AC$303&lt;=AC238),-(AG$3:AG$303=2)),"")</f>
        <v/>
      </c>
      <c r="AI238" s="198" t="str">
        <f aca="false">CONCATENATE(IF(OR(MID(AJ238,1,1)="2",MID(AK238,1,1)="2",MID(AL238,1,1)="2"),"ST ",""),IF(OR(MID(AJ238,2,1)="2",MID(AK238,2,1)="2",MID(AL238,2,1)="2"),"LA ",""),IF(OR(MID(AJ238,3,1)="2",MID(AK238,3,1)="2",MID(AL238,3,1)="2"),"10 танцев",""))</f>
        <v/>
      </c>
      <c r="AJ238" s="198" t="str">
        <f aca="false">IF('Главные Фестивали'!$L$2&lt;&gt;"",'Главные Фестивали'!B15,"000")</f>
        <v>000</v>
      </c>
      <c r="AK238" s="198"/>
      <c r="AL238" s="198"/>
    </row>
    <row r="239" customFormat="false" ht="12.8" hidden="true" customHeight="false" outlineLevel="0" collapsed="false">
      <c r="I239" s="198"/>
      <c r="J239" s="198"/>
      <c r="K239" s="198"/>
      <c r="L239" s="198"/>
      <c r="M239" s="198"/>
      <c r="N239" s="198"/>
      <c r="O239" s="198"/>
      <c r="Z239" s="198" t="n">
        <v>3</v>
      </c>
      <c r="AA239" s="198" t="s">
        <v>943</v>
      </c>
      <c r="AB239" s="198" t="n">
        <f aca="false">AB238+1</f>
        <v>237</v>
      </c>
      <c r="AC239" s="198" t="str">
        <f aca="false">IF(AJ239&lt;&gt;"000",AB239,"")</f>
        <v/>
      </c>
      <c r="AD239" s="198" t="str">
        <f aca="false">IF(AF239&lt;&gt;"",1,"")</f>
        <v/>
      </c>
      <c r="AE239" s="198" t="str">
        <f aca="false">IF(AD239=1,SUMPRODUCT(-(AC$3:AC$303&lt;=AC239),-(AD$3:AD$303=1)),"")</f>
        <v/>
      </c>
      <c r="AF239" s="198" t="str">
        <f aca="false">CONCATENATE(IF(OR(MID(AJ239,1,1)="1",MID(AK239,1,1)="1",MID(AL239,1,1)="1"),"ST ",""),IF(OR(MID(AJ239,2,1)="1",MID(AK239,2,1)="1",MID(AL239,2,1)="1"),"LA ",""),IF(OR(MID(AJ239,3,1)="1",MID(AK239,3,1)="1",MID(AL239,3,1)="1"),"10 танцев",""))</f>
        <v/>
      </c>
      <c r="AG239" s="198" t="str">
        <f aca="false">IF(AI239&lt;&gt;"",2,"")</f>
        <v/>
      </c>
      <c r="AH239" s="198" t="str">
        <f aca="false">IF(AG239=2,SUMPRODUCT(-(AC$3:AC$303&lt;=AC239),-(AG$3:AG$303=2)),"")</f>
        <v/>
      </c>
      <c r="AI239" s="198" t="str">
        <f aca="false">CONCATENATE(IF(OR(MID(AJ239,1,1)="2",MID(AK239,1,1)="2",MID(AL239,1,1)="2"),"ST ",""),IF(OR(MID(AJ239,2,1)="2",MID(AK239,2,1)="2",MID(AL239,2,1)="2"),"LA ",""),IF(OR(MID(AJ239,3,1)="2",MID(AK239,3,1)="2",MID(AL239,3,1)="2"),"10 танцев",""))</f>
        <v/>
      </c>
      <c r="AJ239" s="198" t="str">
        <f aca="false">IF('Главные Фестивали'!$L$2&lt;&gt;"",'Главные Фестивали'!B16,"000")</f>
        <v>000</v>
      </c>
      <c r="AK239" s="198"/>
      <c r="AL239" s="198"/>
    </row>
    <row r="240" customFormat="false" ht="12.8" hidden="true" customHeight="false" outlineLevel="0" collapsed="false">
      <c r="I240" s="198"/>
      <c r="J240" s="198"/>
      <c r="K240" s="198"/>
      <c r="L240" s="198"/>
      <c r="M240" s="198"/>
      <c r="N240" s="198"/>
      <c r="O240" s="198"/>
      <c r="Z240" s="198" t="n">
        <v>3</v>
      </c>
      <c r="AA240" s="198" t="s">
        <v>944</v>
      </c>
      <c r="AB240" s="198" t="n">
        <f aca="false">AB239+1</f>
        <v>238</v>
      </c>
      <c r="AC240" s="198" t="str">
        <f aca="false">IF(AJ240&lt;&gt;"000",AB240,"")</f>
        <v/>
      </c>
      <c r="AD240" s="198" t="str">
        <f aca="false">IF(AF240&lt;&gt;"",1,"")</f>
        <v/>
      </c>
      <c r="AE240" s="198" t="str">
        <f aca="false">IF(AD240=1,SUMPRODUCT(-(AC$3:AC$303&lt;=AC240),-(AD$3:AD$303=1)),"")</f>
        <v/>
      </c>
      <c r="AF240" s="198" t="str">
        <f aca="false">CONCATENATE(IF(OR(MID(AJ240,1,1)="1",MID(AK240,1,1)="1",MID(AL240,1,1)="1"),"ST ",""),IF(OR(MID(AJ240,2,1)="1",MID(AK240,2,1)="1",MID(AL240,2,1)="1"),"LA ",""),IF(OR(MID(AJ240,3,1)="1",MID(AK240,3,1)="1",MID(AL240,3,1)="1"),"10 танцев",""))</f>
        <v/>
      </c>
      <c r="AG240" s="198" t="str">
        <f aca="false">IF(AI240&lt;&gt;"",2,"")</f>
        <v/>
      </c>
      <c r="AH240" s="198" t="str">
        <f aca="false">IF(AG240=2,SUMPRODUCT(-(AC$3:AC$303&lt;=AC240),-(AG$3:AG$303=2)),"")</f>
        <v/>
      </c>
      <c r="AI240" s="198" t="str">
        <f aca="false">CONCATENATE(IF(OR(MID(AJ240,1,1)="2",MID(AK240,1,1)="2",MID(AL240,1,1)="2"),"ST ",""),IF(OR(MID(AJ240,2,1)="2",MID(AK240,2,1)="2",MID(AL240,2,1)="2"),"LA ",""),IF(OR(MID(AJ240,3,1)="2",MID(AK240,3,1)="2",MID(AL240,3,1)="2"),"10 танцев",""))</f>
        <v/>
      </c>
      <c r="AJ240" s="198" t="str">
        <f aca="false">IF(ПРОФЕССИОНАЛЫ!$L$2&lt;&gt;"",ПРОФЕССИОНАЛЫ!B9,"000")</f>
        <v>000</v>
      </c>
      <c r="AK240" s="198"/>
      <c r="AL240" s="198"/>
    </row>
    <row r="241" customFormat="false" ht="12.8" hidden="true" customHeight="false" outlineLevel="0" collapsed="false">
      <c r="I241" s="198"/>
      <c r="J241" s="198"/>
      <c r="K241" s="198"/>
      <c r="L241" s="198"/>
      <c r="M241" s="198"/>
      <c r="N241" s="198"/>
      <c r="O241" s="198"/>
      <c r="Z241" s="198" t="n">
        <v>3</v>
      </c>
      <c r="AA241" s="198" t="s">
        <v>945</v>
      </c>
      <c r="AB241" s="198" t="n">
        <f aca="false">AB240+1</f>
        <v>239</v>
      </c>
      <c r="AC241" s="198" t="str">
        <f aca="false">IF(AJ241&lt;&gt;"000",AB241,"")</f>
        <v/>
      </c>
      <c r="AD241" s="198" t="str">
        <f aca="false">IF(AF241&lt;&gt;"",1,"")</f>
        <v/>
      </c>
      <c r="AE241" s="198" t="str">
        <f aca="false">IF(AD241=1,SUMPRODUCT(-(AC$3:AC$303&lt;=AC241),-(AD$3:AD$303=1)),"")</f>
        <v/>
      </c>
      <c r="AF241" s="198" t="str">
        <f aca="false">CONCATENATE(IF(OR(MID(AJ241,1,1)="1",MID(AK241,1,1)="1",MID(AL241,1,1)="1"),"ST ",""),IF(OR(MID(AJ241,2,1)="1",MID(AK241,2,1)="1",MID(AL241,2,1)="1"),"LA ",""),IF(OR(MID(AJ241,3,1)="1",MID(AK241,3,1)="1",MID(AL241,3,1)="1"),"10 танцев",""))</f>
        <v/>
      </c>
      <c r="AG241" s="198" t="str">
        <f aca="false">IF(AI241&lt;&gt;"",2,"")</f>
        <v/>
      </c>
      <c r="AH241" s="198" t="str">
        <f aca="false">IF(AG241=2,SUMPRODUCT(-(AC$3:AC$303&lt;=AC241),-(AG$3:AG$303=2)),"")</f>
        <v/>
      </c>
      <c r="AI241" s="198" t="str">
        <f aca="false">CONCATENATE(IF(OR(MID(AJ241,1,1)="2",MID(AK241,1,1)="2",MID(AL241,1,1)="2"),"ST ",""),IF(OR(MID(AJ241,2,1)="2",MID(AK241,2,1)="2",MID(AL241,2,1)="2"),"LA ",""),IF(OR(MID(AJ241,3,1)="2",MID(AK241,3,1)="2",MID(AL241,3,1)="2"),"10 танцев",""))</f>
        <v/>
      </c>
      <c r="AJ241" s="198" t="str">
        <f aca="false">IF(ПРОФЕССИОНАЛЫ!$L$2&lt;&gt;"",ПРОФЕССИОНАЛЫ!B10,"000")</f>
        <v>000</v>
      </c>
      <c r="AK241" s="198"/>
      <c r="AL241" s="198"/>
    </row>
    <row r="242" customFormat="false" ht="12.8" hidden="true" customHeight="false" outlineLevel="0" collapsed="false">
      <c r="I242" s="198"/>
      <c r="J242" s="198"/>
      <c r="K242" s="198"/>
      <c r="L242" s="198"/>
      <c r="M242" s="198"/>
      <c r="N242" s="198"/>
      <c r="O242" s="198"/>
      <c r="Z242" s="198" t="n">
        <v>1</v>
      </c>
      <c r="AA242" s="198" t="str">
        <f aca="false">CONCATENATE("American Smooth ",'American Smooth'!C9,IF('American Smooth'!E9&lt;&gt;"",CONCATENATE(" ",'American Smooth'!E9),""))</f>
        <v>American Smooth Ювеналы</v>
      </c>
      <c r="AB242" s="198" t="n">
        <f aca="false">AB241+1</f>
        <v>240</v>
      </c>
      <c r="AC242" s="198" t="str">
        <f aca="false">IF(AJ242&lt;&gt;"000",AB242,"")</f>
        <v/>
      </c>
      <c r="AD242" s="198" t="str">
        <f aca="false">IF(AF242&lt;&gt;"",1,"")</f>
        <v/>
      </c>
      <c r="AE242" s="198" t="str">
        <f aca="false">IF(AD242=1,SUMPRODUCT(-(AC$3:AC$303&lt;=AC242),-(AD$3:AD$303=1)),"")</f>
        <v/>
      </c>
      <c r="AF242" s="197" t="str">
        <f aca="false">IF(AJ242="100","SMOOTH","")</f>
        <v/>
      </c>
      <c r="AG242" s="198" t="str">
        <f aca="false">IF(AI242&lt;&gt;"",2,"")</f>
        <v/>
      </c>
      <c r="AH242" s="198" t="str">
        <f aca="false">IF(AG242=2,SUMPRODUCT(-(AC$3:AC$303&lt;=AC242),-(AG$3:AG$303=2)),"")</f>
        <v/>
      </c>
      <c r="AI242" s="197" t="str">
        <f aca="false">IF(AJ242="200","SMOOTH","")</f>
        <v/>
      </c>
      <c r="AJ242" s="198" t="str">
        <f aca="false">IF('American Smooth'!$L$2&lt;&gt;"",'American Smooth'!B9,"000")</f>
        <v>000</v>
      </c>
    </row>
    <row r="243" customFormat="false" ht="12.8" hidden="true" customHeight="false" outlineLevel="0" collapsed="false">
      <c r="I243" s="198"/>
      <c r="J243" s="198"/>
      <c r="K243" s="198"/>
      <c r="L243" s="198"/>
      <c r="M243" s="198"/>
      <c r="N243" s="198"/>
      <c r="O243" s="198"/>
      <c r="Z243" s="198" t="n">
        <v>1</v>
      </c>
      <c r="AA243" s="198" t="str">
        <f aca="false">CONCATENATE("American Smooth ",'American Smooth'!C10,IF('American Smooth'!E10&lt;&gt;"",CONCATENATE(" ",'American Smooth'!E10),""))</f>
        <v>American Smooth Юниоры</v>
      </c>
      <c r="AB243" s="198" t="n">
        <f aca="false">AB242+1</f>
        <v>241</v>
      </c>
      <c r="AC243" s="198" t="str">
        <f aca="false">IF(AJ243&lt;&gt;"000",AB243,"")</f>
        <v/>
      </c>
      <c r="AD243" s="198" t="str">
        <f aca="false">IF(AF243&lt;&gt;"",1,"")</f>
        <v/>
      </c>
      <c r="AE243" s="198" t="str">
        <f aca="false">IF(AD243=1,SUMPRODUCT(-(AC$3:AC$303&lt;=AC243),-(AD$3:AD$303=1)),"")</f>
        <v/>
      </c>
      <c r="AF243" s="197" t="str">
        <f aca="false">IF(AJ243="100","SMOOTH","")</f>
        <v/>
      </c>
      <c r="AG243" s="198" t="str">
        <f aca="false">IF(AI243&lt;&gt;"",2,"")</f>
        <v/>
      </c>
      <c r="AH243" s="198" t="str">
        <f aca="false">IF(AG243=2,SUMPRODUCT(-(AC$3:AC$303&lt;=AC243),-(AG$3:AG$303=2)),"")</f>
        <v/>
      </c>
      <c r="AI243" s="197" t="str">
        <f aca="false">IF(AJ243="200","SMOOTH","")</f>
        <v/>
      </c>
      <c r="AJ243" s="198" t="str">
        <f aca="false">IF('American Smooth'!$L$2&lt;&gt;"",'American Smooth'!B10,"000")</f>
        <v>000</v>
      </c>
    </row>
    <row r="244" customFormat="false" ht="12.8" hidden="true" customHeight="false" outlineLevel="0" collapsed="false">
      <c r="I244" s="198"/>
      <c r="J244" s="198"/>
      <c r="K244" s="198"/>
      <c r="L244" s="198"/>
      <c r="M244" s="198"/>
      <c r="N244" s="198"/>
      <c r="O244" s="198"/>
      <c r="Z244" s="198" t="n">
        <v>1</v>
      </c>
      <c r="AA244" s="198" t="str">
        <f aca="false">CONCATENATE("American Smooth ",'American Smooth'!C11,IF('American Smooth'!E11&lt;&gt;"",CONCATENATE(" ",'American Smooth'!E11),""))</f>
        <v>American Smooth Молодежь</v>
      </c>
      <c r="AB244" s="198" t="n">
        <f aca="false">AB243+1</f>
        <v>242</v>
      </c>
      <c r="AC244" s="198" t="str">
        <f aca="false">IF(AJ244&lt;&gt;"000",AB244,"")</f>
        <v/>
      </c>
      <c r="AD244" s="198" t="str">
        <f aca="false">IF(AF244&lt;&gt;"",1,"")</f>
        <v/>
      </c>
      <c r="AE244" s="198" t="str">
        <f aca="false">IF(AD244=1,SUMPRODUCT(-(AC$3:AC$303&lt;=AC244),-(AD$3:AD$303=1)),"")</f>
        <v/>
      </c>
      <c r="AF244" s="197" t="str">
        <f aca="false">IF(AJ244="100","SMOOTH","")</f>
        <v/>
      </c>
      <c r="AG244" s="198" t="str">
        <f aca="false">IF(AI244&lt;&gt;"",2,"")</f>
        <v/>
      </c>
      <c r="AH244" s="198" t="str">
        <f aca="false">IF(AG244=2,SUMPRODUCT(-(AC$3:AC$303&lt;=AC244),-(AG$3:AG$303=2)),"")</f>
        <v/>
      </c>
      <c r="AI244" s="197" t="str">
        <f aca="false">IF(AJ244="200","SMOOTH","")</f>
        <v/>
      </c>
      <c r="AJ244" s="198" t="str">
        <f aca="false">IF('American Smooth'!$L$2&lt;&gt;"",'American Smooth'!B11,"000")</f>
        <v>000</v>
      </c>
    </row>
    <row r="245" customFormat="false" ht="12.8" hidden="true" customHeight="false" outlineLevel="0" collapsed="false">
      <c r="I245" s="198"/>
      <c r="J245" s="198"/>
      <c r="K245" s="198"/>
      <c r="L245" s="198"/>
      <c r="M245" s="198"/>
      <c r="N245" s="198"/>
      <c r="O245" s="198"/>
      <c r="Z245" s="198" t="n">
        <v>1</v>
      </c>
      <c r="AA245" s="198" t="str">
        <f aca="false">CONCATENATE("American Smooth ",'American Smooth'!C12,IF('American Smooth'!E12&lt;&gt;"",CONCATENATE(" ",'American Smooth'!E12),""))</f>
        <v>American Smooth Взрослые</v>
      </c>
      <c r="AB245" s="198" t="n">
        <f aca="false">AB244+1</f>
        <v>243</v>
      </c>
      <c r="AC245" s="198" t="str">
        <f aca="false">IF(AJ245&lt;&gt;"000",AB245,"")</f>
        <v/>
      </c>
      <c r="AD245" s="198" t="str">
        <f aca="false">IF(AF245&lt;&gt;"",1,"")</f>
        <v/>
      </c>
      <c r="AE245" s="198" t="str">
        <f aca="false">IF(AD245=1,SUMPRODUCT(-(AC$3:AC$303&lt;=AC245),-(AD$3:AD$303=1)),"")</f>
        <v/>
      </c>
      <c r="AF245" s="197" t="str">
        <f aca="false">IF(AJ245="100","SMOOTH","")</f>
        <v/>
      </c>
      <c r="AG245" s="198" t="str">
        <f aca="false">IF(AI245&lt;&gt;"",2,"")</f>
        <v/>
      </c>
      <c r="AH245" s="198" t="str">
        <f aca="false">IF(AG245=2,SUMPRODUCT(-(AC$3:AC$303&lt;=AC245),-(AG$3:AG$303=2)),"")</f>
        <v/>
      </c>
      <c r="AI245" s="197" t="str">
        <f aca="false">IF(AJ245="200","SMOOTH","")</f>
        <v/>
      </c>
      <c r="AJ245" s="198" t="str">
        <f aca="false">IF('American Smooth'!$L$2&lt;&gt;"",'American Smooth'!B12,"000")</f>
        <v>000</v>
      </c>
    </row>
    <row r="246" customFormat="false" ht="12.8" hidden="true" customHeight="false" outlineLevel="0" collapsed="false">
      <c r="I246" s="198"/>
      <c r="J246" s="198"/>
      <c r="K246" s="198"/>
      <c r="L246" s="198"/>
      <c r="M246" s="198"/>
      <c r="N246" s="198"/>
      <c r="O246" s="198"/>
      <c r="Z246" s="198" t="n">
        <v>1</v>
      </c>
      <c r="AA246" s="198" t="str">
        <f aca="false">CONCATENATE("American Smooth ",'American Smooth'!C13,IF('American Smooth'!E13&lt;&gt;"",CONCATENATE(" ",'American Smooth'!E13),""))</f>
        <v>American Smooth Профессионалы</v>
      </c>
      <c r="AB246" s="198" t="n">
        <f aca="false">AB245+1</f>
        <v>244</v>
      </c>
      <c r="AC246" s="198" t="str">
        <f aca="false">IF(AJ246&lt;&gt;"000",AB246,"")</f>
        <v/>
      </c>
      <c r="AD246" s="198" t="str">
        <f aca="false">IF(AF246&lt;&gt;"",1,"")</f>
        <v/>
      </c>
      <c r="AE246" s="198" t="str">
        <f aca="false">IF(AD246=1,SUMPRODUCT(-(AC$3:AC$303&lt;=AC246),-(AD$3:AD$303=1)),"")</f>
        <v/>
      </c>
      <c r="AF246" s="197" t="str">
        <f aca="false">IF(AJ246="100","SMOOTH","")</f>
        <v/>
      </c>
      <c r="AG246" s="198" t="str">
        <f aca="false">IF(AI246&lt;&gt;"",2,"")</f>
        <v/>
      </c>
      <c r="AH246" s="198" t="str">
        <f aca="false">IF(AG246=2,SUMPRODUCT(-(AC$3:AC$303&lt;=AC246),-(AG$3:AG$303=2)),"")</f>
        <v/>
      </c>
      <c r="AI246" s="197" t="str">
        <f aca="false">IF(AJ246="200","SMOOTH","")</f>
        <v/>
      </c>
      <c r="AJ246" s="198" t="str">
        <f aca="false">IF('American Smooth'!$L$2&lt;&gt;"",'American Smooth'!B13,"000")</f>
        <v>000</v>
      </c>
    </row>
    <row r="247" customFormat="false" ht="12.8" hidden="true" customHeight="false" outlineLevel="0" collapsed="false">
      <c r="I247" s="198"/>
      <c r="J247" s="198"/>
      <c r="K247" s="198"/>
      <c r="L247" s="198"/>
      <c r="M247" s="198"/>
      <c r="N247" s="198"/>
      <c r="O247" s="198"/>
      <c r="Z247" s="198" t="n">
        <v>1</v>
      </c>
      <c r="AA247" s="198" t="str">
        <f aca="false">CONCATENATE("American Smooth ",'American Smooth'!C14,IF('American Smooth'!E14&lt;&gt;"",CONCATENATE(" ",'American Smooth'!E14),""))</f>
        <v>American Smooth </v>
      </c>
      <c r="AB247" s="198" t="n">
        <f aca="false">AB246+1</f>
        <v>245</v>
      </c>
      <c r="AC247" s="198" t="str">
        <f aca="false">IF(AJ247&lt;&gt;"000",AB247,"")</f>
        <v/>
      </c>
      <c r="AD247" s="198" t="str">
        <f aca="false">IF(AF247&lt;&gt;"",1,"")</f>
        <v/>
      </c>
      <c r="AE247" s="198" t="str">
        <f aca="false">IF(AD247=1,SUMPRODUCT(-(AC$3:AC$303&lt;=AC247),-(AD$3:AD$303=1)),"")</f>
        <v/>
      </c>
      <c r="AF247" s="197" t="str">
        <f aca="false">IF(AJ247="100","SMOOTH","")</f>
        <v/>
      </c>
      <c r="AG247" s="198" t="str">
        <f aca="false">IF(AI247&lt;&gt;"",2,"")</f>
        <v/>
      </c>
      <c r="AH247" s="198" t="str">
        <f aca="false">IF(AG247=2,SUMPRODUCT(-(AC$3:AC$303&lt;=AC247),-(AG$3:AG$303=2)),"")</f>
        <v/>
      </c>
      <c r="AI247" s="197" t="str">
        <f aca="false">IF(AJ247="200","SMOOTH","")</f>
        <v/>
      </c>
      <c r="AJ247" s="198" t="str">
        <f aca="false">IF('American Smooth'!$L$2&lt;&gt;"",'American Smooth'!B14,"000")</f>
        <v>000</v>
      </c>
    </row>
    <row r="248" customFormat="false" ht="12.8" hidden="true" customHeight="false" outlineLevel="0" collapsed="false">
      <c r="I248" s="198"/>
      <c r="J248" s="198"/>
      <c r="K248" s="198"/>
      <c r="L248" s="198"/>
      <c r="M248" s="198"/>
      <c r="N248" s="198"/>
      <c r="O248" s="198"/>
      <c r="Z248" s="198" t="n">
        <v>1</v>
      </c>
      <c r="AA248" s="198" t="str">
        <f aca="false">CONCATENATE("American Smooth ",'American Smooth'!C15,IF('American Smooth'!E15&lt;&gt;"",CONCATENATE(" ",'American Smooth'!E15),""))</f>
        <v>American Smooth </v>
      </c>
      <c r="AB248" s="198" t="n">
        <f aca="false">AB247+1</f>
        <v>246</v>
      </c>
      <c r="AC248" s="198" t="str">
        <f aca="false">IF(AJ248&lt;&gt;"000",AB248,"")</f>
        <v/>
      </c>
      <c r="AD248" s="198" t="str">
        <f aca="false">IF(AF248&lt;&gt;"",1,"")</f>
        <v/>
      </c>
      <c r="AE248" s="198" t="str">
        <f aca="false">IF(AD248=1,SUMPRODUCT(-(AC$3:AC$303&lt;=AC248),-(AD$3:AD$303=1)),"")</f>
        <v/>
      </c>
      <c r="AF248" s="197" t="str">
        <f aca="false">IF(AJ248="100","SMOOTH","")</f>
        <v/>
      </c>
      <c r="AG248" s="198" t="str">
        <f aca="false">IF(AI248&lt;&gt;"",2,"")</f>
        <v/>
      </c>
      <c r="AH248" s="198" t="str">
        <f aca="false">IF(AG248=2,SUMPRODUCT(-(AC$3:AC$303&lt;=AC248),-(AG$3:AG$303=2)),"")</f>
        <v/>
      </c>
      <c r="AI248" s="197" t="str">
        <f aca="false">IF(AJ248="200","SMOOTH","")</f>
        <v/>
      </c>
      <c r="AJ248" s="198" t="str">
        <f aca="false">IF('American Smooth'!$L$2&lt;&gt;"",'American Smooth'!B15,"000")</f>
        <v>000</v>
      </c>
    </row>
    <row r="249" customFormat="false" ht="12.8" hidden="true" customHeight="false" outlineLevel="0" collapsed="false">
      <c r="I249" s="198"/>
      <c r="J249" s="198"/>
      <c r="K249" s="198"/>
      <c r="L249" s="198"/>
      <c r="M249" s="198"/>
      <c r="N249" s="198"/>
      <c r="O249" s="198"/>
      <c r="Z249" s="198" t="n">
        <v>1</v>
      </c>
      <c r="AA249" s="198" t="str">
        <f aca="false">CONCATENATE("American Smooth ",'American Smooth'!C16,IF('American Smooth'!E16&lt;&gt;"",CONCATENATE(" ",'American Smooth'!E16),""))</f>
        <v>American Smooth </v>
      </c>
      <c r="AB249" s="198" t="n">
        <f aca="false">AB248+1</f>
        <v>247</v>
      </c>
      <c r="AC249" s="198" t="str">
        <f aca="false">IF(AJ249&lt;&gt;"000",AB249,"")</f>
        <v/>
      </c>
      <c r="AD249" s="198" t="str">
        <f aca="false">IF(AF249&lt;&gt;"",1,"")</f>
        <v/>
      </c>
      <c r="AE249" s="198" t="str">
        <f aca="false">IF(AD249=1,SUMPRODUCT(-(AC$3:AC$303&lt;=AC249),-(AD$3:AD$303=1)),"")</f>
        <v/>
      </c>
      <c r="AF249" s="197" t="str">
        <f aca="false">IF(AJ249="100","SMOOTH","")</f>
        <v/>
      </c>
      <c r="AG249" s="198" t="str">
        <f aca="false">IF(AI249&lt;&gt;"",2,"")</f>
        <v/>
      </c>
      <c r="AH249" s="198" t="str">
        <f aca="false">IF(AG249=2,SUMPRODUCT(-(AC$3:AC$303&lt;=AC249),-(AG$3:AG$303=2)),"")</f>
        <v/>
      </c>
      <c r="AI249" s="197" t="str">
        <f aca="false">IF(AJ249="200","SMOOTH","")</f>
        <v/>
      </c>
      <c r="AJ249" s="198" t="str">
        <f aca="false">IF('American Smooth'!$L$2&lt;&gt;"",'American Smooth'!B16,"000")</f>
        <v>000</v>
      </c>
    </row>
    <row r="250" customFormat="false" ht="12.8" hidden="false" customHeight="false" outlineLevel="0" collapsed="false">
      <c r="A250" s="220"/>
      <c r="B250" s="220"/>
      <c r="C250" s="220"/>
      <c r="D250" s="220"/>
      <c r="E250" s="220"/>
      <c r="F250" s="220"/>
      <c r="G250" s="220"/>
      <c r="H250" s="220"/>
      <c r="I250" s="221"/>
      <c r="J250" s="221"/>
      <c r="K250" s="221"/>
      <c r="L250" s="221"/>
      <c r="M250" s="221"/>
      <c r="N250" s="221"/>
      <c r="O250" s="221"/>
      <c r="P250" s="220"/>
      <c r="Q250" s="220"/>
      <c r="R250" s="220"/>
      <c r="S250" s="220"/>
      <c r="T250" s="220"/>
      <c r="U250" s="220"/>
      <c r="V250" s="220"/>
      <c r="W250" s="220"/>
      <c r="X250" s="220"/>
      <c r="Y250" s="220"/>
      <c r="Z250" s="220"/>
      <c r="AA250" s="221"/>
      <c r="AB250" s="221"/>
      <c r="AC250" s="220"/>
      <c r="AD250" s="220"/>
      <c r="AE250" s="220"/>
      <c r="AF250" s="220"/>
      <c r="AG250" s="220"/>
      <c r="AH250" s="220"/>
      <c r="AI250" s="220"/>
      <c r="AJ250" s="220"/>
      <c r="AK250" s="220"/>
      <c r="AL250" s="220"/>
      <c r="AM250" s="220"/>
      <c r="AN250" s="220"/>
      <c r="AO250" s="220"/>
    </row>
    <row r="251" customFormat="false" ht="12.8" hidden="false" customHeight="false" outlineLevel="0" collapsed="false">
      <c r="A251" s="220"/>
      <c r="B251" s="220"/>
      <c r="C251" s="220"/>
      <c r="D251" s="220"/>
      <c r="E251" s="220"/>
      <c r="F251" s="220"/>
      <c r="G251" s="220"/>
      <c r="H251" s="220"/>
      <c r="I251" s="221"/>
      <c r="J251" s="221"/>
      <c r="K251" s="221"/>
      <c r="L251" s="221"/>
      <c r="M251" s="221"/>
      <c r="N251" s="221"/>
      <c r="O251" s="221"/>
      <c r="P251" s="220"/>
      <c r="Q251" s="220"/>
      <c r="R251" s="220"/>
      <c r="S251" s="220"/>
      <c r="T251" s="220"/>
      <c r="U251" s="220"/>
      <c r="V251" s="220"/>
      <c r="W251" s="220"/>
      <c r="X251" s="220"/>
      <c r="Y251" s="220"/>
      <c r="Z251" s="220"/>
      <c r="AA251" s="221"/>
      <c r="AB251" s="221"/>
      <c r="AC251" s="220"/>
      <c r="AD251" s="220"/>
      <c r="AE251" s="220"/>
      <c r="AF251" s="220"/>
      <c r="AG251" s="220"/>
      <c r="AH251" s="220"/>
      <c r="AI251" s="220"/>
      <c r="AJ251" s="220"/>
      <c r="AK251" s="220"/>
      <c r="AL251" s="220"/>
      <c r="AM251" s="220"/>
      <c r="AN251" s="220"/>
      <c r="AO251" s="220"/>
    </row>
    <row r="252" customFormat="false" ht="12.8" hidden="false" customHeight="false" outlineLevel="0" collapsed="false">
      <c r="A252" s="220"/>
      <c r="B252" s="220"/>
      <c r="C252" s="220"/>
      <c r="D252" s="220"/>
      <c r="E252" s="220"/>
      <c r="F252" s="220"/>
      <c r="G252" s="220"/>
      <c r="H252" s="220"/>
      <c r="I252" s="220"/>
      <c r="J252" s="220"/>
      <c r="K252" s="220"/>
      <c r="L252" s="221"/>
      <c r="M252" s="221"/>
      <c r="N252" s="221"/>
      <c r="O252" s="221"/>
      <c r="P252" s="220"/>
      <c r="Q252" s="220"/>
      <c r="R252" s="220"/>
      <c r="S252" s="220"/>
      <c r="T252" s="220"/>
      <c r="U252" s="220"/>
      <c r="V252" s="220"/>
      <c r="W252" s="220"/>
      <c r="X252" s="220"/>
      <c r="Y252" s="220"/>
      <c r="Z252" s="220"/>
      <c r="AA252" s="221"/>
      <c r="AB252" s="221"/>
      <c r="AC252" s="220"/>
      <c r="AD252" s="220"/>
      <c r="AE252" s="220"/>
      <c r="AF252" s="220"/>
      <c r="AG252" s="220"/>
      <c r="AH252" s="220"/>
      <c r="AI252" s="220"/>
      <c r="AJ252" s="220"/>
      <c r="AK252" s="220"/>
      <c r="AL252" s="220"/>
      <c r="AM252" s="220"/>
      <c r="AN252" s="220"/>
      <c r="AO252" s="220"/>
    </row>
    <row r="253" customFormat="false" ht="12.8" hidden="false" customHeight="false" outlineLevel="0" collapsed="false">
      <c r="A253" s="220"/>
      <c r="B253" s="220"/>
      <c r="C253" s="220"/>
      <c r="D253" s="220"/>
      <c r="E253" s="220"/>
      <c r="F253" s="220"/>
      <c r="G253" s="220"/>
      <c r="H253" s="220"/>
      <c r="I253" s="220"/>
      <c r="J253" s="220"/>
      <c r="K253" s="220"/>
      <c r="L253" s="221"/>
      <c r="M253" s="221"/>
      <c r="N253" s="221"/>
      <c r="O253" s="221"/>
      <c r="P253" s="220"/>
      <c r="Q253" s="220"/>
      <c r="R253" s="220"/>
      <c r="S253" s="220"/>
      <c r="T253" s="220"/>
      <c r="U253" s="220"/>
      <c r="V253" s="220"/>
      <c r="W253" s="220"/>
      <c r="X253" s="220"/>
      <c r="Y253" s="220"/>
      <c r="Z253" s="220"/>
      <c r="AA253" s="221"/>
      <c r="AB253" s="221"/>
      <c r="AC253" s="220"/>
      <c r="AD253" s="220"/>
      <c r="AE253" s="220"/>
      <c r="AF253" s="220"/>
      <c r="AG253" s="220"/>
      <c r="AH253" s="220"/>
      <c r="AI253" s="220"/>
      <c r="AJ253" s="220"/>
      <c r="AK253" s="220"/>
      <c r="AL253" s="220"/>
      <c r="AM253" s="220"/>
      <c r="AN253" s="220"/>
      <c r="AO253" s="220"/>
    </row>
    <row r="254" customFormat="false" ht="12.8" hidden="false" customHeight="false" outlineLevel="0" collapsed="false">
      <c r="A254" s="220"/>
      <c r="B254" s="220"/>
      <c r="C254" s="220"/>
      <c r="D254" s="220"/>
      <c r="E254" s="220"/>
      <c r="F254" s="220"/>
      <c r="G254" s="220"/>
      <c r="H254" s="220"/>
      <c r="I254" s="220"/>
      <c r="J254" s="220"/>
      <c r="K254" s="220"/>
      <c r="L254" s="221"/>
      <c r="M254" s="221"/>
      <c r="N254" s="221"/>
      <c r="O254" s="221"/>
      <c r="P254" s="220"/>
      <c r="Q254" s="220"/>
      <c r="R254" s="220"/>
      <c r="S254" s="220"/>
      <c r="T254" s="220"/>
      <c r="U254" s="220"/>
      <c r="V254" s="220"/>
      <c r="W254" s="220"/>
      <c r="X254" s="220"/>
      <c r="Y254" s="220"/>
      <c r="Z254" s="220"/>
      <c r="AA254" s="221"/>
      <c r="AB254" s="221"/>
      <c r="AC254" s="220"/>
      <c r="AD254" s="220"/>
      <c r="AE254" s="220"/>
      <c r="AF254" s="220"/>
      <c r="AG254" s="220"/>
      <c r="AH254" s="220"/>
      <c r="AI254" s="220"/>
      <c r="AJ254" s="220"/>
      <c r="AK254" s="220"/>
      <c r="AL254" s="220"/>
      <c r="AM254" s="220"/>
      <c r="AN254" s="220"/>
      <c r="AO254" s="220"/>
    </row>
    <row r="255" customFormat="false" ht="12.8" hidden="false" customHeight="false" outlineLevel="0" collapsed="false">
      <c r="A255" s="220"/>
      <c r="B255" s="220"/>
      <c r="C255" s="220"/>
      <c r="D255" s="220"/>
      <c r="E255" s="220"/>
      <c r="F255" s="220"/>
      <c r="G255" s="220"/>
      <c r="H255" s="220"/>
      <c r="I255" s="220"/>
      <c r="J255" s="220"/>
      <c r="K255" s="220"/>
      <c r="L255" s="221"/>
      <c r="M255" s="221"/>
      <c r="N255" s="221"/>
      <c r="O255" s="221"/>
      <c r="P255" s="220"/>
      <c r="Q255" s="220"/>
      <c r="R255" s="220"/>
      <c r="S255" s="220"/>
      <c r="T255" s="220"/>
      <c r="U255" s="220"/>
      <c r="V255" s="220"/>
      <c r="W255" s="220"/>
      <c r="X255" s="220"/>
      <c r="Y255" s="220"/>
      <c r="Z255" s="220"/>
      <c r="AA255" s="221"/>
      <c r="AB255" s="221"/>
      <c r="AC255" s="220"/>
      <c r="AD255" s="220"/>
      <c r="AE255" s="220"/>
      <c r="AF255" s="220"/>
      <c r="AG255" s="220"/>
      <c r="AH255" s="220"/>
      <c r="AI255" s="220"/>
      <c r="AJ255" s="220"/>
      <c r="AK255" s="220"/>
      <c r="AL255" s="220"/>
      <c r="AM255" s="220"/>
      <c r="AN255" s="220"/>
      <c r="AO255" s="220"/>
    </row>
    <row r="256" customFormat="false" ht="12.8" hidden="false" customHeight="false" outlineLevel="0" collapsed="false">
      <c r="A256" s="220"/>
      <c r="B256" s="220"/>
      <c r="C256" s="220"/>
      <c r="D256" s="220"/>
      <c r="E256" s="220"/>
      <c r="F256" s="220"/>
      <c r="G256" s="220"/>
      <c r="H256" s="220"/>
      <c r="I256" s="220"/>
      <c r="J256" s="220"/>
      <c r="K256" s="220"/>
      <c r="L256" s="221"/>
      <c r="M256" s="221"/>
      <c r="N256" s="221"/>
      <c r="O256" s="221"/>
      <c r="P256" s="220"/>
      <c r="Q256" s="220"/>
      <c r="R256" s="220"/>
      <c r="S256" s="220"/>
      <c r="T256" s="220"/>
      <c r="U256" s="220"/>
      <c r="V256" s="220"/>
      <c r="W256" s="220"/>
      <c r="X256" s="220"/>
      <c r="Y256" s="220"/>
      <c r="Z256" s="220"/>
      <c r="AA256" s="221"/>
      <c r="AB256" s="221"/>
      <c r="AC256" s="220"/>
      <c r="AD256" s="220"/>
      <c r="AE256" s="220"/>
      <c r="AF256" s="220"/>
      <c r="AG256" s="220"/>
      <c r="AH256" s="220"/>
      <c r="AI256" s="220"/>
      <c r="AJ256" s="220"/>
      <c r="AK256" s="220"/>
      <c r="AL256" s="220"/>
      <c r="AM256" s="220"/>
      <c r="AN256" s="220"/>
      <c r="AO256" s="220"/>
    </row>
    <row r="257" customFormat="false" ht="12.8" hidden="false" customHeight="false" outlineLevel="0" collapsed="false">
      <c r="A257" s="220"/>
      <c r="B257" s="220"/>
      <c r="C257" s="220"/>
      <c r="D257" s="220"/>
      <c r="E257" s="220"/>
      <c r="F257" s="220"/>
      <c r="G257" s="220"/>
      <c r="H257" s="220"/>
      <c r="I257" s="220"/>
      <c r="J257" s="220"/>
      <c r="K257" s="220"/>
      <c r="L257" s="221"/>
      <c r="M257" s="221"/>
      <c r="N257" s="221"/>
      <c r="O257" s="221"/>
      <c r="P257" s="220"/>
      <c r="Q257" s="220"/>
      <c r="R257" s="220"/>
      <c r="S257" s="220"/>
      <c r="T257" s="220"/>
      <c r="U257" s="220"/>
      <c r="V257" s="220"/>
      <c r="W257" s="220"/>
      <c r="X257" s="220"/>
      <c r="Y257" s="220"/>
      <c r="Z257" s="220"/>
      <c r="AA257" s="221"/>
      <c r="AB257" s="221"/>
      <c r="AC257" s="220"/>
      <c r="AD257" s="220"/>
      <c r="AE257" s="220"/>
      <c r="AF257" s="220"/>
      <c r="AG257" s="220"/>
      <c r="AH257" s="220"/>
      <c r="AI257" s="220"/>
      <c r="AJ257" s="220"/>
      <c r="AK257" s="220"/>
      <c r="AL257" s="220"/>
      <c r="AM257" s="220"/>
      <c r="AN257" s="220"/>
      <c r="AO257" s="220"/>
    </row>
    <row r="258" customFormat="false" ht="12.8" hidden="false" customHeight="false" outlineLevel="0" collapsed="false">
      <c r="A258" s="220"/>
      <c r="B258" s="220"/>
      <c r="C258" s="220"/>
      <c r="D258" s="220"/>
      <c r="E258" s="220"/>
      <c r="F258" s="220"/>
      <c r="G258" s="220"/>
      <c r="H258" s="220"/>
      <c r="I258" s="220"/>
      <c r="J258" s="220"/>
      <c r="K258" s="220"/>
      <c r="L258" s="221"/>
      <c r="M258" s="221"/>
      <c r="N258" s="221"/>
      <c r="O258" s="221"/>
      <c r="P258" s="220"/>
      <c r="Q258" s="220"/>
      <c r="R258" s="220"/>
      <c r="S258" s="220"/>
      <c r="T258" s="220"/>
      <c r="U258" s="220"/>
      <c r="V258" s="220"/>
      <c r="W258" s="220"/>
      <c r="X258" s="220"/>
      <c r="Y258" s="220"/>
      <c r="Z258" s="220"/>
      <c r="AA258" s="221"/>
      <c r="AB258" s="221"/>
      <c r="AC258" s="220"/>
      <c r="AD258" s="220"/>
      <c r="AE258" s="220"/>
      <c r="AF258" s="220"/>
      <c r="AG258" s="220"/>
      <c r="AH258" s="220"/>
      <c r="AI258" s="220"/>
      <c r="AJ258" s="220"/>
      <c r="AK258" s="220"/>
      <c r="AL258" s="220"/>
      <c r="AM258" s="220"/>
      <c r="AN258" s="220"/>
      <c r="AO258" s="220"/>
    </row>
    <row r="259" customFormat="false" ht="12.8" hidden="false" customHeight="false" outlineLevel="0" collapsed="false">
      <c r="A259" s="220"/>
      <c r="B259" s="220"/>
      <c r="C259" s="220"/>
      <c r="D259" s="220"/>
      <c r="E259" s="220"/>
      <c r="F259" s="220"/>
      <c r="G259" s="220"/>
      <c r="H259" s="220"/>
      <c r="I259" s="220"/>
      <c r="J259" s="220"/>
      <c r="K259" s="220"/>
      <c r="L259" s="221"/>
      <c r="M259" s="221"/>
      <c r="N259" s="221"/>
      <c r="O259" s="221"/>
      <c r="P259" s="220"/>
      <c r="Q259" s="220"/>
      <c r="R259" s="220"/>
      <c r="S259" s="220"/>
      <c r="T259" s="220"/>
      <c r="U259" s="220"/>
      <c r="V259" s="220"/>
      <c r="W259" s="220"/>
      <c r="X259" s="220"/>
      <c r="Y259" s="220"/>
      <c r="Z259" s="220"/>
      <c r="AA259" s="221"/>
      <c r="AB259" s="221"/>
      <c r="AC259" s="220"/>
      <c r="AD259" s="220"/>
      <c r="AE259" s="220"/>
      <c r="AF259" s="220"/>
      <c r="AG259" s="220"/>
      <c r="AH259" s="220"/>
      <c r="AI259" s="220"/>
      <c r="AJ259" s="220"/>
      <c r="AK259" s="220"/>
      <c r="AL259" s="220"/>
      <c r="AM259" s="220"/>
      <c r="AN259" s="220"/>
      <c r="AO259" s="220"/>
    </row>
    <row r="260" customFormat="false" ht="12.8" hidden="false" customHeight="false" outlineLevel="0" collapsed="false">
      <c r="A260" s="220"/>
      <c r="B260" s="220"/>
      <c r="C260" s="220"/>
      <c r="D260" s="220"/>
      <c r="E260" s="220"/>
      <c r="F260" s="220"/>
      <c r="G260" s="220"/>
      <c r="H260" s="220"/>
      <c r="I260" s="220"/>
      <c r="J260" s="220"/>
      <c r="K260" s="220"/>
      <c r="L260" s="221"/>
      <c r="M260" s="221"/>
      <c r="N260" s="221"/>
      <c r="O260" s="221"/>
      <c r="P260" s="220"/>
      <c r="Q260" s="220"/>
      <c r="R260" s="220"/>
      <c r="S260" s="220"/>
      <c r="T260" s="220"/>
      <c r="U260" s="220"/>
      <c r="V260" s="220"/>
      <c r="W260" s="220"/>
      <c r="X260" s="220"/>
      <c r="Y260" s="220"/>
      <c r="Z260" s="220"/>
      <c r="AA260" s="221"/>
      <c r="AB260" s="221"/>
      <c r="AC260" s="220"/>
      <c r="AD260" s="220"/>
      <c r="AE260" s="220"/>
      <c r="AF260" s="220"/>
      <c r="AG260" s="220"/>
      <c r="AH260" s="220"/>
      <c r="AI260" s="220"/>
      <c r="AJ260" s="220"/>
      <c r="AK260" s="220"/>
      <c r="AL260" s="220"/>
      <c r="AM260" s="220"/>
      <c r="AN260" s="220"/>
      <c r="AO260" s="220"/>
    </row>
    <row r="261" customFormat="false" ht="12.8" hidden="false" customHeight="false" outlineLevel="0" collapsed="false">
      <c r="A261" s="220"/>
      <c r="B261" s="220"/>
      <c r="C261" s="220"/>
      <c r="D261" s="220"/>
      <c r="E261" s="220"/>
      <c r="F261" s="220"/>
      <c r="G261" s="220"/>
      <c r="H261" s="220"/>
      <c r="I261" s="220"/>
      <c r="J261" s="220"/>
      <c r="K261" s="220"/>
      <c r="L261" s="221"/>
      <c r="M261" s="221"/>
      <c r="N261" s="221"/>
      <c r="O261" s="221"/>
      <c r="P261" s="220"/>
      <c r="Q261" s="220"/>
      <c r="R261" s="220"/>
      <c r="S261" s="220"/>
      <c r="T261" s="220"/>
      <c r="U261" s="220"/>
      <c r="V261" s="220"/>
      <c r="W261" s="220"/>
      <c r="X261" s="220"/>
      <c r="Y261" s="220"/>
      <c r="Z261" s="220"/>
      <c r="AA261" s="221"/>
      <c r="AB261" s="221"/>
      <c r="AC261" s="220"/>
      <c r="AD261" s="220"/>
      <c r="AE261" s="220"/>
      <c r="AF261" s="220"/>
      <c r="AG261" s="220"/>
      <c r="AH261" s="220"/>
      <c r="AI261" s="220"/>
      <c r="AJ261" s="220"/>
      <c r="AK261" s="220"/>
      <c r="AL261" s="220"/>
      <c r="AM261" s="220"/>
      <c r="AN261" s="220"/>
      <c r="AO261" s="220"/>
    </row>
    <row r="262" customFormat="false" ht="12.8" hidden="false" customHeight="false" outlineLevel="0" collapsed="false">
      <c r="A262" s="220"/>
      <c r="B262" s="220"/>
      <c r="C262" s="220"/>
      <c r="D262" s="220"/>
      <c r="E262" s="220"/>
      <c r="F262" s="220"/>
      <c r="G262" s="220"/>
      <c r="H262" s="220"/>
      <c r="I262" s="220"/>
      <c r="J262" s="220"/>
      <c r="K262" s="220"/>
      <c r="L262" s="221"/>
      <c r="M262" s="221"/>
      <c r="N262" s="221"/>
      <c r="O262" s="221"/>
      <c r="P262" s="220"/>
      <c r="Q262" s="220"/>
      <c r="R262" s="220"/>
      <c r="S262" s="220"/>
      <c r="T262" s="220"/>
      <c r="U262" s="220"/>
      <c r="V262" s="220"/>
      <c r="W262" s="220"/>
      <c r="X262" s="220"/>
      <c r="Y262" s="220"/>
      <c r="Z262" s="220"/>
      <c r="AA262" s="221"/>
      <c r="AB262" s="221"/>
      <c r="AC262" s="220"/>
      <c r="AD262" s="220"/>
      <c r="AE262" s="220"/>
      <c r="AF262" s="220"/>
      <c r="AG262" s="220"/>
      <c r="AH262" s="220"/>
      <c r="AI262" s="220"/>
      <c r="AJ262" s="220"/>
      <c r="AK262" s="220"/>
      <c r="AL262" s="220"/>
      <c r="AM262" s="220"/>
      <c r="AN262" s="220"/>
      <c r="AO262" s="220"/>
    </row>
    <row r="263" customFormat="false" ht="12.8" hidden="false" customHeight="false" outlineLevel="0" collapsed="false">
      <c r="A263" s="220"/>
      <c r="B263" s="220"/>
      <c r="C263" s="220"/>
      <c r="D263" s="220"/>
      <c r="E263" s="220"/>
      <c r="F263" s="220"/>
      <c r="G263" s="220"/>
      <c r="H263" s="220"/>
      <c r="I263" s="220"/>
      <c r="J263" s="220"/>
      <c r="K263" s="220"/>
      <c r="L263" s="221"/>
      <c r="M263" s="221"/>
      <c r="N263" s="221"/>
      <c r="O263" s="221"/>
      <c r="P263" s="220"/>
      <c r="Q263" s="220"/>
      <c r="R263" s="220"/>
      <c r="S263" s="220"/>
      <c r="T263" s="220"/>
      <c r="U263" s="220"/>
      <c r="V263" s="220"/>
      <c r="W263" s="220"/>
      <c r="X263" s="220"/>
      <c r="Y263" s="220"/>
      <c r="Z263" s="220"/>
      <c r="AA263" s="221"/>
      <c r="AB263" s="221"/>
      <c r="AC263" s="220"/>
      <c r="AD263" s="220"/>
      <c r="AE263" s="220"/>
      <c r="AF263" s="220"/>
      <c r="AG263" s="220"/>
      <c r="AH263" s="220"/>
      <c r="AI263" s="220"/>
      <c r="AJ263" s="220"/>
      <c r="AK263" s="220"/>
      <c r="AL263" s="220"/>
      <c r="AM263" s="220"/>
      <c r="AN263" s="220"/>
      <c r="AO263" s="220"/>
    </row>
    <row r="264" customFormat="false" ht="12.8" hidden="false" customHeight="false" outlineLevel="0" collapsed="false">
      <c r="A264" s="220"/>
      <c r="B264" s="220"/>
      <c r="C264" s="220"/>
      <c r="D264" s="220"/>
      <c r="E264" s="220"/>
      <c r="F264" s="220"/>
      <c r="G264" s="220"/>
      <c r="H264" s="220"/>
      <c r="I264" s="220"/>
      <c r="J264" s="220"/>
      <c r="K264" s="220"/>
      <c r="L264" s="221"/>
      <c r="M264" s="221"/>
      <c r="N264" s="221"/>
      <c r="O264" s="221"/>
      <c r="P264" s="220"/>
      <c r="Q264" s="220"/>
      <c r="R264" s="220"/>
      <c r="S264" s="220"/>
      <c r="T264" s="220"/>
      <c r="U264" s="220"/>
      <c r="V264" s="220"/>
      <c r="W264" s="220"/>
      <c r="X264" s="220"/>
      <c r="Y264" s="220"/>
      <c r="Z264" s="220"/>
      <c r="AA264" s="221"/>
      <c r="AB264" s="221"/>
      <c r="AC264" s="220"/>
      <c r="AD264" s="220"/>
      <c r="AE264" s="220"/>
      <c r="AF264" s="220"/>
      <c r="AG264" s="220"/>
      <c r="AH264" s="220"/>
      <c r="AI264" s="220"/>
      <c r="AJ264" s="220"/>
      <c r="AK264" s="220"/>
      <c r="AL264" s="220"/>
      <c r="AM264" s="220"/>
      <c r="AN264" s="220"/>
      <c r="AO264" s="220"/>
    </row>
    <row r="265" customFormat="false" ht="12.8" hidden="false" customHeight="false" outlineLevel="0" collapsed="false">
      <c r="A265" s="220"/>
      <c r="B265" s="220"/>
      <c r="C265" s="220"/>
      <c r="D265" s="220"/>
      <c r="E265" s="220"/>
      <c r="F265" s="220"/>
      <c r="G265" s="220"/>
      <c r="H265" s="220"/>
      <c r="I265" s="220"/>
      <c r="J265" s="220"/>
      <c r="K265" s="220"/>
      <c r="L265" s="221"/>
      <c r="M265" s="221"/>
      <c r="N265" s="221"/>
      <c r="O265" s="221"/>
      <c r="P265" s="220"/>
      <c r="Q265" s="220"/>
      <c r="R265" s="220"/>
      <c r="S265" s="220"/>
      <c r="T265" s="220"/>
      <c r="U265" s="220"/>
      <c r="V265" s="220"/>
      <c r="W265" s="220"/>
      <c r="X265" s="220"/>
      <c r="Y265" s="220"/>
      <c r="Z265" s="220"/>
      <c r="AA265" s="221"/>
      <c r="AB265" s="221"/>
      <c r="AC265" s="220"/>
      <c r="AD265" s="220"/>
      <c r="AE265" s="220"/>
      <c r="AF265" s="220"/>
      <c r="AG265" s="220"/>
      <c r="AH265" s="220"/>
      <c r="AI265" s="220"/>
      <c r="AJ265" s="220"/>
      <c r="AK265" s="220"/>
      <c r="AL265" s="220"/>
      <c r="AM265" s="220"/>
      <c r="AN265" s="220"/>
      <c r="AO265" s="220"/>
    </row>
    <row r="266" customFormat="false" ht="12.8" hidden="false" customHeight="false" outlineLevel="0" collapsed="false">
      <c r="A266" s="220"/>
      <c r="B266" s="220"/>
      <c r="C266" s="220"/>
      <c r="D266" s="220"/>
      <c r="E266" s="220"/>
      <c r="F266" s="220"/>
      <c r="G266" s="220"/>
      <c r="H266" s="220"/>
      <c r="I266" s="220"/>
      <c r="J266" s="220"/>
      <c r="K266" s="220"/>
      <c r="L266" s="221"/>
      <c r="M266" s="221"/>
      <c r="N266" s="221"/>
      <c r="O266" s="221"/>
      <c r="P266" s="220"/>
      <c r="Q266" s="220"/>
      <c r="R266" s="220"/>
      <c r="S266" s="220"/>
      <c r="T266" s="220"/>
      <c r="U266" s="220"/>
      <c r="V266" s="220"/>
      <c r="W266" s="220"/>
      <c r="X266" s="220"/>
      <c r="Y266" s="220"/>
      <c r="Z266" s="220"/>
      <c r="AA266" s="221"/>
      <c r="AB266" s="221"/>
      <c r="AC266" s="220"/>
      <c r="AD266" s="220"/>
      <c r="AE266" s="220"/>
      <c r="AF266" s="220"/>
      <c r="AG266" s="220"/>
      <c r="AH266" s="220"/>
      <c r="AI266" s="220"/>
      <c r="AJ266" s="220"/>
      <c r="AK266" s="220"/>
      <c r="AL266" s="220"/>
      <c r="AM266" s="220"/>
      <c r="AN266" s="220"/>
      <c r="AO266" s="220"/>
    </row>
    <row r="267" customFormat="false" ht="12.8" hidden="false" customHeight="false" outlineLevel="0" collapsed="false">
      <c r="A267" s="220"/>
      <c r="B267" s="220"/>
      <c r="C267" s="220"/>
      <c r="D267" s="220"/>
      <c r="E267" s="220"/>
      <c r="F267" s="220"/>
      <c r="G267" s="220"/>
      <c r="H267" s="220"/>
      <c r="I267" s="220"/>
      <c r="J267" s="220"/>
      <c r="K267" s="220"/>
      <c r="L267" s="221"/>
      <c r="M267" s="221"/>
      <c r="N267" s="221"/>
      <c r="O267" s="221"/>
      <c r="P267" s="220"/>
      <c r="Q267" s="220"/>
      <c r="R267" s="220"/>
      <c r="S267" s="220"/>
      <c r="T267" s="220"/>
      <c r="U267" s="220"/>
      <c r="V267" s="220"/>
      <c r="W267" s="220"/>
      <c r="X267" s="220"/>
      <c r="Y267" s="220"/>
      <c r="Z267" s="220"/>
      <c r="AA267" s="221"/>
      <c r="AB267" s="221"/>
      <c r="AC267" s="220"/>
      <c r="AD267" s="220"/>
      <c r="AE267" s="220"/>
      <c r="AF267" s="220"/>
      <c r="AG267" s="220"/>
      <c r="AH267" s="220"/>
      <c r="AI267" s="220"/>
      <c r="AJ267" s="220"/>
      <c r="AK267" s="220"/>
      <c r="AL267" s="220"/>
      <c r="AM267" s="220"/>
      <c r="AN267" s="220"/>
      <c r="AO267" s="220"/>
    </row>
    <row r="268" customFormat="false" ht="12.8" hidden="false" customHeight="false" outlineLevel="0" collapsed="false">
      <c r="A268" s="220"/>
      <c r="B268" s="220"/>
      <c r="C268" s="220"/>
      <c r="D268" s="220"/>
      <c r="E268" s="220"/>
      <c r="F268" s="220"/>
      <c r="G268" s="220"/>
      <c r="H268" s="220"/>
      <c r="I268" s="220"/>
      <c r="J268" s="220"/>
      <c r="K268" s="220"/>
      <c r="L268" s="221"/>
      <c r="M268" s="221"/>
      <c r="N268" s="221"/>
      <c r="O268" s="221"/>
      <c r="P268" s="220"/>
      <c r="Q268" s="220"/>
      <c r="R268" s="220"/>
      <c r="S268" s="220"/>
      <c r="T268" s="220"/>
      <c r="U268" s="220"/>
      <c r="V268" s="220"/>
      <c r="W268" s="220"/>
      <c r="X268" s="220"/>
      <c r="Y268" s="220"/>
      <c r="Z268" s="220"/>
      <c r="AA268" s="221"/>
      <c r="AB268" s="221"/>
      <c r="AC268" s="220"/>
      <c r="AD268" s="220"/>
      <c r="AE268" s="220"/>
      <c r="AF268" s="220"/>
      <c r="AG268" s="220"/>
      <c r="AH268" s="220"/>
      <c r="AI268" s="220"/>
      <c r="AJ268" s="220"/>
      <c r="AK268" s="220"/>
      <c r="AL268" s="220"/>
      <c r="AM268" s="220"/>
      <c r="AN268" s="220"/>
      <c r="AO268" s="220"/>
    </row>
    <row r="269" customFormat="false" ht="12.8" hidden="false" customHeight="false" outlineLevel="0" collapsed="false">
      <c r="A269" s="220"/>
      <c r="B269" s="220"/>
      <c r="C269" s="220"/>
      <c r="D269" s="220"/>
      <c r="E269" s="220"/>
      <c r="F269" s="220"/>
      <c r="G269" s="220"/>
      <c r="H269" s="220"/>
      <c r="I269" s="220"/>
      <c r="J269" s="220"/>
      <c r="K269" s="220"/>
      <c r="L269" s="221"/>
      <c r="M269" s="221"/>
      <c r="N269" s="221"/>
      <c r="O269" s="221"/>
      <c r="P269" s="220"/>
      <c r="Q269" s="220"/>
      <c r="R269" s="220"/>
      <c r="S269" s="220"/>
      <c r="T269" s="220"/>
      <c r="U269" s="220"/>
      <c r="V269" s="220"/>
      <c r="W269" s="220"/>
      <c r="X269" s="220"/>
      <c r="Y269" s="220"/>
      <c r="Z269" s="220"/>
      <c r="AA269" s="221"/>
      <c r="AB269" s="221"/>
      <c r="AC269" s="220"/>
      <c r="AD269" s="220"/>
      <c r="AE269" s="220"/>
      <c r="AF269" s="220"/>
      <c r="AG269" s="220"/>
      <c r="AH269" s="220"/>
      <c r="AI269" s="220"/>
      <c r="AJ269" s="220"/>
      <c r="AK269" s="220"/>
      <c r="AL269" s="220"/>
      <c r="AM269" s="220"/>
      <c r="AN269" s="220"/>
      <c r="AO269" s="220"/>
    </row>
    <row r="270" customFormat="false" ht="12.8" hidden="false" customHeight="false" outlineLevel="0" collapsed="false">
      <c r="A270" s="220"/>
      <c r="B270" s="220"/>
      <c r="C270" s="220"/>
      <c r="D270" s="220"/>
      <c r="E270" s="220"/>
      <c r="F270" s="220"/>
      <c r="G270" s="220"/>
      <c r="H270" s="220"/>
      <c r="I270" s="220"/>
      <c r="J270" s="220"/>
      <c r="K270" s="220"/>
      <c r="L270" s="221"/>
      <c r="M270" s="221"/>
      <c r="N270" s="221"/>
      <c r="O270" s="221"/>
      <c r="P270" s="220"/>
      <c r="Q270" s="220"/>
      <c r="R270" s="220"/>
      <c r="S270" s="220"/>
      <c r="T270" s="220"/>
      <c r="U270" s="220"/>
      <c r="V270" s="220"/>
      <c r="W270" s="220"/>
      <c r="X270" s="220"/>
      <c r="Y270" s="220"/>
      <c r="Z270" s="220"/>
      <c r="AA270" s="221"/>
      <c r="AB270" s="221"/>
      <c r="AC270" s="220"/>
      <c r="AD270" s="220"/>
      <c r="AE270" s="220"/>
      <c r="AF270" s="220"/>
      <c r="AG270" s="220"/>
      <c r="AH270" s="220"/>
      <c r="AI270" s="220"/>
      <c r="AJ270" s="220"/>
      <c r="AK270" s="220"/>
      <c r="AL270" s="220"/>
      <c r="AM270" s="220"/>
      <c r="AN270" s="220"/>
      <c r="AO270" s="220"/>
    </row>
    <row r="271" customFormat="false" ht="12.8" hidden="false" customHeight="false" outlineLevel="0" collapsed="false">
      <c r="A271" s="220"/>
      <c r="B271" s="220"/>
      <c r="C271" s="220"/>
      <c r="D271" s="220"/>
      <c r="E271" s="220"/>
      <c r="F271" s="220"/>
      <c r="G271" s="220"/>
      <c r="H271" s="220"/>
      <c r="I271" s="220"/>
      <c r="J271" s="220"/>
      <c r="K271" s="220"/>
      <c r="L271" s="220"/>
      <c r="M271" s="220"/>
      <c r="N271" s="220"/>
      <c r="O271" s="221"/>
      <c r="P271" s="220"/>
      <c r="Q271" s="220"/>
      <c r="R271" s="220"/>
      <c r="S271" s="220"/>
      <c r="T271" s="220"/>
      <c r="U271" s="220"/>
      <c r="V271" s="220"/>
      <c r="W271" s="220"/>
      <c r="X271" s="220"/>
      <c r="Y271" s="220"/>
      <c r="Z271" s="220"/>
      <c r="AA271" s="221"/>
      <c r="AB271" s="221"/>
      <c r="AC271" s="220"/>
      <c r="AD271" s="220"/>
      <c r="AE271" s="220"/>
      <c r="AF271" s="220"/>
      <c r="AG271" s="220"/>
      <c r="AH271" s="220"/>
      <c r="AI271" s="220"/>
      <c r="AJ271" s="220"/>
      <c r="AK271" s="220"/>
      <c r="AL271" s="220"/>
      <c r="AM271" s="220"/>
      <c r="AN271" s="220"/>
      <c r="AO271" s="220"/>
    </row>
    <row r="272" customFormat="false" ht="12.8" hidden="false" customHeight="false" outlineLevel="0" collapsed="false">
      <c r="A272" s="220"/>
      <c r="B272" s="220"/>
      <c r="C272" s="220"/>
      <c r="D272" s="220"/>
      <c r="E272" s="220"/>
      <c r="F272" s="220"/>
      <c r="G272" s="220"/>
      <c r="H272" s="220"/>
      <c r="I272" s="220"/>
      <c r="J272" s="220"/>
      <c r="K272" s="220"/>
      <c r="L272" s="220"/>
      <c r="M272" s="220"/>
      <c r="N272" s="220"/>
      <c r="O272" s="221"/>
      <c r="P272" s="220"/>
      <c r="Q272" s="220"/>
      <c r="R272" s="220"/>
      <c r="S272" s="220"/>
      <c r="T272" s="220"/>
      <c r="U272" s="220"/>
      <c r="V272" s="220"/>
      <c r="W272" s="220"/>
      <c r="X272" s="220"/>
      <c r="Y272" s="220"/>
      <c r="Z272" s="220"/>
      <c r="AA272" s="221"/>
      <c r="AB272" s="221"/>
      <c r="AC272" s="220"/>
      <c r="AD272" s="220"/>
      <c r="AE272" s="220"/>
      <c r="AF272" s="220"/>
      <c r="AG272" s="220"/>
      <c r="AH272" s="220"/>
      <c r="AI272" s="220"/>
      <c r="AJ272" s="220"/>
      <c r="AK272" s="220"/>
      <c r="AL272" s="220"/>
      <c r="AM272" s="220"/>
      <c r="AN272" s="220"/>
      <c r="AO272" s="220"/>
    </row>
    <row r="273" customFormat="false" ht="12.8" hidden="false" customHeight="false" outlineLevel="0" collapsed="false">
      <c r="A273" s="220"/>
      <c r="B273" s="220"/>
      <c r="C273" s="220"/>
      <c r="D273" s="220"/>
      <c r="E273" s="220"/>
      <c r="F273" s="220"/>
      <c r="G273" s="220"/>
      <c r="H273" s="220"/>
      <c r="I273" s="220"/>
      <c r="J273" s="220"/>
      <c r="K273" s="220"/>
      <c r="L273" s="220"/>
      <c r="M273" s="220"/>
      <c r="N273" s="220"/>
      <c r="O273" s="221"/>
      <c r="P273" s="220"/>
      <c r="Q273" s="220"/>
      <c r="R273" s="220"/>
      <c r="S273" s="220"/>
      <c r="T273" s="220"/>
      <c r="U273" s="220"/>
      <c r="V273" s="220"/>
      <c r="W273" s="220"/>
      <c r="X273" s="220"/>
      <c r="Y273" s="220"/>
      <c r="Z273" s="220"/>
      <c r="AA273" s="221"/>
      <c r="AB273" s="221"/>
      <c r="AC273" s="220"/>
      <c r="AD273" s="220"/>
      <c r="AE273" s="220"/>
      <c r="AF273" s="220"/>
      <c r="AG273" s="220"/>
      <c r="AH273" s="220"/>
      <c r="AI273" s="220"/>
      <c r="AJ273" s="220"/>
      <c r="AK273" s="220"/>
      <c r="AL273" s="220"/>
      <c r="AM273" s="220"/>
      <c r="AN273" s="220"/>
      <c r="AO273" s="220"/>
    </row>
    <row r="274" customFormat="false" ht="12.8" hidden="false" customHeight="false" outlineLevel="0" collapsed="false">
      <c r="A274" s="220"/>
      <c r="B274" s="220"/>
      <c r="C274" s="220"/>
      <c r="D274" s="220"/>
      <c r="E274" s="220"/>
      <c r="F274" s="220"/>
      <c r="G274" s="220"/>
      <c r="H274" s="220"/>
      <c r="I274" s="220"/>
      <c r="J274" s="220"/>
      <c r="K274" s="220"/>
      <c r="L274" s="220"/>
      <c r="M274" s="220"/>
      <c r="N274" s="220"/>
      <c r="O274" s="221"/>
      <c r="P274" s="220"/>
      <c r="Q274" s="220"/>
      <c r="R274" s="220"/>
      <c r="S274" s="220"/>
      <c r="T274" s="220"/>
      <c r="U274" s="220"/>
      <c r="V274" s="220"/>
      <c r="W274" s="220"/>
      <c r="X274" s="220"/>
      <c r="Y274" s="220"/>
      <c r="Z274" s="220"/>
      <c r="AA274" s="221"/>
      <c r="AB274" s="221"/>
      <c r="AC274" s="220"/>
      <c r="AD274" s="220"/>
      <c r="AE274" s="220"/>
      <c r="AF274" s="220"/>
      <c r="AG274" s="220"/>
      <c r="AH274" s="220"/>
      <c r="AI274" s="220"/>
      <c r="AJ274" s="220"/>
      <c r="AK274" s="220"/>
      <c r="AL274" s="220"/>
      <c r="AM274" s="220"/>
      <c r="AN274" s="220"/>
      <c r="AO274" s="220"/>
    </row>
    <row r="275" customFormat="false" ht="12.8" hidden="false" customHeight="false" outlineLevel="0" collapsed="false">
      <c r="A275" s="220"/>
      <c r="B275" s="220"/>
      <c r="C275" s="220"/>
      <c r="D275" s="220"/>
      <c r="E275" s="220"/>
      <c r="F275" s="220"/>
      <c r="G275" s="220"/>
      <c r="H275" s="220"/>
      <c r="I275" s="220"/>
      <c r="J275" s="220"/>
      <c r="K275" s="220"/>
      <c r="L275" s="220"/>
      <c r="M275" s="220"/>
      <c r="N275" s="220"/>
      <c r="O275" s="221"/>
      <c r="P275" s="220"/>
      <c r="Q275" s="220"/>
      <c r="R275" s="220"/>
      <c r="S275" s="220"/>
      <c r="T275" s="220"/>
      <c r="U275" s="220"/>
      <c r="V275" s="220"/>
      <c r="W275" s="220"/>
      <c r="X275" s="220"/>
      <c r="Y275" s="220"/>
      <c r="Z275" s="220"/>
      <c r="AA275" s="221"/>
      <c r="AB275" s="221"/>
      <c r="AC275" s="220"/>
      <c r="AD275" s="220"/>
      <c r="AE275" s="220"/>
      <c r="AF275" s="220"/>
      <c r="AG275" s="220"/>
      <c r="AH275" s="220"/>
      <c r="AI275" s="220"/>
      <c r="AJ275" s="220"/>
      <c r="AK275" s="220"/>
      <c r="AL275" s="220"/>
      <c r="AM275" s="220"/>
      <c r="AN275" s="220"/>
      <c r="AO275" s="220"/>
    </row>
    <row r="276" customFormat="false" ht="12.8" hidden="false" customHeight="false" outlineLevel="0" collapsed="false">
      <c r="A276" s="220"/>
      <c r="B276" s="220"/>
      <c r="C276" s="220"/>
      <c r="D276" s="220"/>
      <c r="E276" s="220"/>
      <c r="F276" s="220"/>
      <c r="G276" s="220"/>
      <c r="H276" s="220"/>
      <c r="I276" s="220"/>
      <c r="J276" s="220"/>
      <c r="K276" s="220"/>
      <c r="L276" s="220"/>
      <c r="M276" s="220"/>
      <c r="N276" s="220"/>
      <c r="O276" s="221"/>
      <c r="P276" s="220"/>
      <c r="Q276" s="220"/>
      <c r="R276" s="220"/>
      <c r="S276" s="220"/>
      <c r="T276" s="220"/>
      <c r="U276" s="220"/>
      <c r="V276" s="220"/>
      <c r="W276" s="220"/>
      <c r="X276" s="220"/>
      <c r="Y276" s="220"/>
      <c r="Z276" s="220"/>
      <c r="AA276" s="221"/>
      <c r="AB276" s="221"/>
      <c r="AC276" s="220"/>
      <c r="AD276" s="220"/>
      <c r="AE276" s="220"/>
      <c r="AF276" s="220"/>
      <c r="AG276" s="220"/>
      <c r="AH276" s="220"/>
      <c r="AI276" s="220"/>
      <c r="AJ276" s="220"/>
      <c r="AK276" s="220"/>
      <c r="AL276" s="220"/>
      <c r="AM276" s="220"/>
      <c r="AN276" s="220"/>
      <c r="AO276" s="220"/>
    </row>
    <row r="277" customFormat="false" ht="12.8" hidden="false" customHeight="false" outlineLevel="0" collapsed="false">
      <c r="A277" s="220"/>
      <c r="B277" s="220"/>
      <c r="C277" s="220"/>
      <c r="D277" s="220"/>
      <c r="E277" s="220"/>
      <c r="F277" s="220"/>
      <c r="G277" s="220"/>
      <c r="H277" s="220"/>
      <c r="I277" s="220"/>
      <c r="J277" s="220"/>
      <c r="K277" s="220"/>
      <c r="L277" s="220"/>
      <c r="M277" s="220"/>
      <c r="N277" s="220"/>
      <c r="O277" s="221"/>
      <c r="P277" s="220"/>
      <c r="Q277" s="220"/>
      <c r="R277" s="220"/>
      <c r="S277" s="220"/>
      <c r="T277" s="220"/>
      <c r="U277" s="220"/>
      <c r="V277" s="220"/>
      <c r="W277" s="220"/>
      <c r="X277" s="220"/>
      <c r="Y277" s="220"/>
      <c r="Z277" s="220"/>
      <c r="AA277" s="221"/>
      <c r="AB277" s="221"/>
      <c r="AC277" s="220"/>
      <c r="AD277" s="220"/>
      <c r="AE277" s="220"/>
      <c r="AF277" s="220"/>
      <c r="AG277" s="220"/>
      <c r="AH277" s="220"/>
      <c r="AI277" s="220"/>
      <c r="AJ277" s="220"/>
      <c r="AK277" s="220"/>
      <c r="AL277" s="220"/>
      <c r="AM277" s="220"/>
      <c r="AN277" s="220"/>
      <c r="AO277" s="220"/>
    </row>
    <row r="278" customFormat="false" ht="12.8" hidden="false" customHeight="false" outlineLevel="0" collapsed="false">
      <c r="A278" s="220"/>
      <c r="B278" s="220"/>
      <c r="C278" s="220"/>
      <c r="D278" s="220"/>
      <c r="E278" s="220"/>
      <c r="F278" s="220"/>
      <c r="G278" s="220"/>
      <c r="H278" s="220"/>
      <c r="I278" s="220"/>
      <c r="J278" s="220"/>
      <c r="K278" s="220"/>
      <c r="L278" s="220"/>
      <c r="M278" s="220"/>
      <c r="N278" s="220"/>
      <c r="O278" s="221"/>
      <c r="P278" s="220"/>
      <c r="Q278" s="220"/>
      <c r="R278" s="220"/>
      <c r="S278" s="220"/>
      <c r="T278" s="220"/>
      <c r="U278" s="220"/>
      <c r="V278" s="220"/>
      <c r="W278" s="220"/>
      <c r="X278" s="220"/>
      <c r="Y278" s="220"/>
      <c r="Z278" s="220"/>
      <c r="AA278" s="221"/>
      <c r="AB278" s="221"/>
      <c r="AC278" s="220"/>
      <c r="AD278" s="220"/>
      <c r="AE278" s="220"/>
      <c r="AF278" s="220"/>
      <c r="AG278" s="220"/>
      <c r="AH278" s="220"/>
      <c r="AI278" s="220"/>
      <c r="AJ278" s="220"/>
      <c r="AK278" s="220"/>
      <c r="AL278" s="220"/>
      <c r="AM278" s="220"/>
      <c r="AN278" s="220"/>
      <c r="AO278" s="220"/>
    </row>
    <row r="279" customFormat="false" ht="12.8" hidden="false" customHeight="false" outlineLevel="0" collapsed="false">
      <c r="A279" s="220"/>
      <c r="B279" s="220"/>
      <c r="C279" s="220"/>
      <c r="D279" s="220"/>
      <c r="E279" s="220"/>
      <c r="F279" s="220"/>
      <c r="G279" s="220"/>
      <c r="H279" s="220"/>
      <c r="I279" s="220"/>
      <c r="J279" s="220"/>
      <c r="K279" s="220"/>
      <c r="L279" s="220"/>
      <c r="M279" s="220"/>
      <c r="N279" s="220"/>
      <c r="O279" s="221"/>
      <c r="P279" s="220"/>
      <c r="Q279" s="220"/>
      <c r="R279" s="220"/>
      <c r="S279" s="220"/>
      <c r="T279" s="220"/>
      <c r="U279" s="220"/>
      <c r="V279" s="220"/>
      <c r="W279" s="220"/>
      <c r="X279" s="220"/>
      <c r="Y279" s="220"/>
      <c r="Z279" s="220"/>
      <c r="AA279" s="221"/>
      <c r="AB279" s="221"/>
      <c r="AC279" s="220"/>
      <c r="AD279" s="220"/>
      <c r="AE279" s="220"/>
      <c r="AF279" s="220"/>
      <c r="AG279" s="220"/>
      <c r="AH279" s="220"/>
      <c r="AI279" s="220"/>
      <c r="AJ279" s="220"/>
      <c r="AK279" s="220"/>
      <c r="AL279" s="220"/>
      <c r="AM279" s="220"/>
      <c r="AN279" s="220"/>
      <c r="AO279" s="220"/>
    </row>
    <row r="280" customFormat="false" ht="12.8" hidden="false" customHeight="false" outlineLevel="0" collapsed="false">
      <c r="A280" s="220"/>
      <c r="B280" s="220"/>
      <c r="C280" s="220"/>
      <c r="D280" s="220"/>
      <c r="E280" s="220"/>
      <c r="F280" s="220"/>
      <c r="G280" s="220"/>
      <c r="H280" s="220"/>
      <c r="I280" s="220"/>
      <c r="J280" s="220"/>
      <c r="K280" s="220"/>
      <c r="L280" s="220"/>
      <c r="M280" s="220"/>
      <c r="N280" s="220"/>
      <c r="O280" s="221"/>
      <c r="P280" s="220"/>
      <c r="Q280" s="220"/>
      <c r="R280" s="220"/>
      <c r="S280" s="220"/>
      <c r="T280" s="220"/>
      <c r="U280" s="220"/>
      <c r="V280" s="220"/>
      <c r="W280" s="220"/>
      <c r="X280" s="220"/>
      <c r="Y280" s="220"/>
      <c r="Z280" s="220"/>
      <c r="AA280" s="221"/>
      <c r="AB280" s="221"/>
      <c r="AC280" s="220"/>
      <c r="AD280" s="220"/>
      <c r="AE280" s="220"/>
      <c r="AF280" s="220"/>
      <c r="AG280" s="220"/>
      <c r="AH280" s="220"/>
      <c r="AI280" s="220"/>
      <c r="AJ280" s="220"/>
      <c r="AK280" s="220"/>
      <c r="AL280" s="220"/>
      <c r="AM280" s="220"/>
      <c r="AN280" s="220"/>
      <c r="AO280" s="220"/>
    </row>
    <row r="281" customFormat="false" ht="12.8" hidden="false" customHeight="false" outlineLevel="0" collapsed="false">
      <c r="A281" s="220"/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1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1"/>
      <c r="AB281" s="221"/>
      <c r="AC281" s="220"/>
      <c r="AD281" s="220"/>
      <c r="AE281" s="220"/>
      <c r="AF281" s="220"/>
      <c r="AG281" s="220"/>
      <c r="AH281" s="220"/>
      <c r="AI281" s="220"/>
      <c r="AJ281" s="220"/>
      <c r="AK281" s="220"/>
      <c r="AL281" s="220"/>
      <c r="AM281" s="220"/>
      <c r="AN281" s="220"/>
      <c r="AO281" s="220"/>
    </row>
    <row r="282" customFormat="false" ht="12.8" hidden="false" customHeight="false" outlineLevel="0" collapsed="false">
      <c r="A282" s="220"/>
      <c r="B282" s="220"/>
      <c r="C282" s="220"/>
      <c r="D282" s="220"/>
      <c r="E282" s="220"/>
      <c r="F282" s="220"/>
      <c r="G282" s="220"/>
      <c r="H282" s="220"/>
      <c r="I282" s="220"/>
      <c r="J282" s="220"/>
      <c r="K282" s="220"/>
      <c r="L282" s="220"/>
      <c r="M282" s="220"/>
      <c r="N282" s="220"/>
      <c r="O282" s="221"/>
      <c r="P282" s="220"/>
      <c r="Q282" s="220"/>
      <c r="R282" s="220"/>
      <c r="S282" s="220"/>
      <c r="T282" s="220"/>
      <c r="U282" s="220"/>
      <c r="V282" s="220"/>
      <c r="W282" s="220"/>
      <c r="X282" s="220"/>
      <c r="Y282" s="220"/>
      <c r="Z282" s="220"/>
      <c r="AA282" s="221"/>
      <c r="AB282" s="221"/>
      <c r="AC282" s="220"/>
      <c r="AD282" s="220"/>
      <c r="AE282" s="220"/>
      <c r="AF282" s="220"/>
      <c r="AG282" s="220"/>
      <c r="AH282" s="220"/>
      <c r="AI282" s="220"/>
      <c r="AJ282" s="220"/>
      <c r="AK282" s="220"/>
      <c r="AL282" s="220"/>
      <c r="AM282" s="220"/>
      <c r="AN282" s="220"/>
      <c r="AO282" s="220"/>
    </row>
    <row r="283" customFormat="false" ht="12.8" hidden="false" customHeight="false" outlineLevel="0" collapsed="false">
      <c r="A283" s="220"/>
      <c r="B283" s="220"/>
      <c r="C283" s="220"/>
      <c r="D283" s="220"/>
      <c r="E283" s="220"/>
      <c r="F283" s="220"/>
      <c r="G283" s="220"/>
      <c r="H283" s="220"/>
      <c r="I283" s="220"/>
      <c r="J283" s="220"/>
      <c r="K283" s="220"/>
      <c r="L283" s="220"/>
      <c r="M283" s="220"/>
      <c r="N283" s="220"/>
      <c r="O283" s="221"/>
      <c r="P283" s="220"/>
      <c r="Q283" s="220"/>
      <c r="R283" s="220"/>
      <c r="S283" s="220"/>
      <c r="T283" s="220"/>
      <c r="U283" s="220"/>
      <c r="V283" s="220"/>
      <c r="W283" s="220"/>
      <c r="X283" s="220"/>
      <c r="Y283" s="220"/>
      <c r="Z283" s="220"/>
      <c r="AA283" s="221"/>
      <c r="AB283" s="221"/>
      <c r="AC283" s="220"/>
      <c r="AD283" s="220"/>
      <c r="AE283" s="220"/>
      <c r="AF283" s="220"/>
      <c r="AG283" s="220"/>
      <c r="AH283" s="220"/>
      <c r="AI283" s="220"/>
      <c r="AJ283" s="220"/>
      <c r="AK283" s="220"/>
      <c r="AL283" s="220"/>
      <c r="AM283" s="220"/>
      <c r="AN283" s="220"/>
      <c r="AO283" s="220"/>
    </row>
    <row r="284" customFormat="false" ht="12.8" hidden="false" customHeight="false" outlineLevel="0" collapsed="false">
      <c r="A284" s="220"/>
      <c r="B284" s="220"/>
      <c r="C284" s="220"/>
      <c r="D284" s="220"/>
      <c r="E284" s="220"/>
      <c r="F284" s="220"/>
      <c r="G284" s="220"/>
      <c r="H284" s="220"/>
      <c r="I284" s="220"/>
      <c r="J284" s="220"/>
      <c r="K284" s="220"/>
      <c r="L284" s="220"/>
      <c r="M284" s="220"/>
      <c r="N284" s="220"/>
      <c r="O284" s="221"/>
      <c r="P284" s="220"/>
      <c r="Q284" s="220"/>
      <c r="R284" s="220"/>
      <c r="S284" s="220"/>
      <c r="T284" s="220"/>
      <c r="U284" s="220"/>
      <c r="V284" s="220"/>
      <c r="W284" s="220"/>
      <c r="X284" s="220"/>
      <c r="Y284" s="220"/>
      <c r="Z284" s="220"/>
      <c r="AA284" s="221"/>
      <c r="AB284" s="221"/>
      <c r="AC284" s="220"/>
      <c r="AD284" s="220"/>
      <c r="AE284" s="220"/>
      <c r="AF284" s="220"/>
      <c r="AG284" s="220"/>
      <c r="AH284" s="220"/>
      <c r="AI284" s="220"/>
      <c r="AJ284" s="220"/>
      <c r="AK284" s="220"/>
      <c r="AL284" s="220"/>
      <c r="AM284" s="220"/>
      <c r="AN284" s="220"/>
      <c r="AO284" s="220"/>
    </row>
    <row r="285" customFormat="false" ht="12.8" hidden="false" customHeight="false" outlineLevel="0" collapsed="false">
      <c r="A285" s="220"/>
      <c r="B285" s="220"/>
      <c r="C285" s="220"/>
      <c r="D285" s="220"/>
      <c r="E285" s="220"/>
      <c r="F285" s="220"/>
      <c r="G285" s="220"/>
      <c r="H285" s="220"/>
      <c r="I285" s="220"/>
      <c r="J285" s="220"/>
      <c r="K285" s="220"/>
      <c r="L285" s="220"/>
      <c r="M285" s="220"/>
      <c r="N285" s="220"/>
      <c r="O285" s="221"/>
      <c r="P285" s="220"/>
      <c r="Q285" s="220"/>
      <c r="R285" s="220"/>
      <c r="S285" s="220"/>
      <c r="T285" s="220"/>
      <c r="U285" s="220"/>
      <c r="V285" s="220"/>
      <c r="W285" s="220"/>
      <c r="X285" s="220"/>
      <c r="Y285" s="220"/>
      <c r="Z285" s="220"/>
      <c r="AA285" s="221"/>
      <c r="AB285" s="221"/>
      <c r="AC285" s="220"/>
      <c r="AD285" s="220"/>
      <c r="AE285" s="220"/>
      <c r="AF285" s="220"/>
      <c r="AG285" s="220"/>
      <c r="AH285" s="220"/>
      <c r="AI285" s="220"/>
      <c r="AJ285" s="220"/>
      <c r="AK285" s="220"/>
      <c r="AL285" s="220"/>
      <c r="AM285" s="220"/>
      <c r="AN285" s="220"/>
      <c r="AO285" s="220"/>
    </row>
    <row r="286" customFormat="false" ht="12.8" hidden="false" customHeight="false" outlineLevel="0" collapsed="false">
      <c r="A286" s="220"/>
      <c r="B286" s="220"/>
      <c r="C286" s="220"/>
      <c r="D286" s="220"/>
      <c r="E286" s="220"/>
      <c r="F286" s="220"/>
      <c r="G286" s="220"/>
      <c r="H286" s="220"/>
      <c r="I286" s="220"/>
      <c r="J286" s="220"/>
      <c r="K286" s="220"/>
      <c r="L286" s="220"/>
      <c r="M286" s="220"/>
      <c r="N286" s="220"/>
      <c r="O286" s="221"/>
      <c r="P286" s="220"/>
      <c r="Q286" s="220"/>
      <c r="R286" s="220"/>
      <c r="S286" s="220"/>
      <c r="T286" s="220"/>
      <c r="U286" s="220"/>
      <c r="V286" s="220"/>
      <c r="W286" s="220"/>
      <c r="X286" s="220"/>
      <c r="Y286" s="220"/>
      <c r="Z286" s="220"/>
      <c r="AA286" s="221"/>
      <c r="AB286" s="221"/>
      <c r="AC286" s="220"/>
      <c r="AD286" s="220"/>
      <c r="AE286" s="220"/>
      <c r="AF286" s="220"/>
      <c r="AG286" s="220"/>
      <c r="AH286" s="220"/>
      <c r="AI286" s="220"/>
      <c r="AJ286" s="220"/>
      <c r="AK286" s="220"/>
      <c r="AL286" s="220"/>
      <c r="AM286" s="220"/>
      <c r="AN286" s="220"/>
      <c r="AO286" s="220"/>
    </row>
    <row r="287" customFormat="false" ht="12.8" hidden="false" customHeight="false" outlineLevel="0" collapsed="false">
      <c r="A287" s="220"/>
      <c r="B287" s="220"/>
      <c r="C287" s="220"/>
      <c r="D287" s="220"/>
      <c r="E287" s="220"/>
      <c r="F287" s="220"/>
      <c r="G287" s="220"/>
      <c r="H287" s="220"/>
      <c r="I287" s="220"/>
      <c r="J287" s="220"/>
      <c r="K287" s="220"/>
      <c r="L287" s="220"/>
      <c r="M287" s="220"/>
      <c r="N287" s="220"/>
      <c r="O287" s="221"/>
      <c r="P287" s="220"/>
      <c r="Q287" s="220"/>
      <c r="R287" s="220"/>
      <c r="S287" s="220"/>
      <c r="T287" s="220"/>
      <c r="U287" s="220"/>
      <c r="V287" s="220"/>
      <c r="W287" s="220"/>
      <c r="X287" s="220"/>
      <c r="Y287" s="220"/>
      <c r="Z287" s="220"/>
      <c r="AA287" s="221"/>
      <c r="AB287" s="221"/>
      <c r="AC287" s="220"/>
      <c r="AD287" s="220"/>
      <c r="AE287" s="220"/>
      <c r="AF287" s="220"/>
      <c r="AG287" s="220"/>
      <c r="AH287" s="220"/>
      <c r="AI287" s="220"/>
      <c r="AJ287" s="220"/>
      <c r="AK287" s="220"/>
      <c r="AL287" s="220"/>
      <c r="AM287" s="220"/>
      <c r="AN287" s="220"/>
      <c r="AO287" s="220"/>
    </row>
    <row r="288" customFormat="false" ht="12.8" hidden="false" customHeight="false" outlineLevel="0" collapsed="false">
      <c r="A288" s="220"/>
      <c r="B288" s="220"/>
      <c r="C288" s="220"/>
      <c r="D288" s="220"/>
      <c r="E288" s="220"/>
      <c r="F288" s="220"/>
      <c r="G288" s="220"/>
      <c r="H288" s="220"/>
      <c r="I288" s="220"/>
      <c r="J288" s="220"/>
      <c r="K288" s="220"/>
      <c r="L288" s="220"/>
      <c r="M288" s="220"/>
      <c r="N288" s="220"/>
      <c r="O288" s="221"/>
      <c r="P288" s="220"/>
      <c r="Q288" s="220"/>
      <c r="R288" s="220"/>
      <c r="S288" s="220"/>
      <c r="T288" s="220"/>
      <c r="U288" s="220"/>
      <c r="V288" s="220"/>
      <c r="W288" s="220"/>
      <c r="X288" s="220"/>
      <c r="Y288" s="220"/>
      <c r="Z288" s="220"/>
      <c r="AA288" s="221"/>
      <c r="AB288" s="221"/>
      <c r="AC288" s="220"/>
      <c r="AD288" s="220"/>
      <c r="AE288" s="220"/>
      <c r="AF288" s="220"/>
      <c r="AG288" s="220"/>
      <c r="AH288" s="220"/>
      <c r="AI288" s="220"/>
      <c r="AJ288" s="220"/>
      <c r="AK288" s="220"/>
      <c r="AL288" s="220"/>
      <c r="AM288" s="220"/>
      <c r="AN288" s="220"/>
      <c r="AO288" s="220"/>
    </row>
    <row r="289" customFormat="false" ht="12.8" hidden="false" customHeight="false" outlineLevel="0" collapsed="false">
      <c r="A289" s="220"/>
      <c r="B289" s="220"/>
      <c r="C289" s="220"/>
      <c r="D289" s="220"/>
      <c r="E289" s="220"/>
      <c r="F289" s="220"/>
      <c r="G289" s="220"/>
      <c r="H289" s="220"/>
      <c r="I289" s="220"/>
      <c r="J289" s="220"/>
      <c r="K289" s="220"/>
      <c r="L289" s="220"/>
      <c r="M289" s="220"/>
      <c r="N289" s="220"/>
      <c r="O289" s="221"/>
      <c r="P289" s="220"/>
      <c r="Q289" s="220"/>
      <c r="R289" s="220"/>
      <c r="S289" s="220"/>
      <c r="T289" s="220"/>
      <c r="U289" s="220"/>
      <c r="V289" s="220"/>
      <c r="W289" s="220"/>
      <c r="X289" s="220"/>
      <c r="Y289" s="220"/>
      <c r="Z289" s="220"/>
      <c r="AA289" s="221"/>
      <c r="AB289" s="221"/>
      <c r="AC289" s="220"/>
      <c r="AD289" s="220"/>
      <c r="AE289" s="220"/>
      <c r="AF289" s="220"/>
      <c r="AG289" s="220"/>
      <c r="AH289" s="220"/>
      <c r="AI289" s="220"/>
      <c r="AJ289" s="220"/>
      <c r="AK289" s="220"/>
      <c r="AL289" s="220"/>
      <c r="AM289" s="220"/>
      <c r="AN289" s="220"/>
      <c r="AO289" s="220"/>
    </row>
    <row r="290" customFormat="false" ht="12.8" hidden="false" customHeight="false" outlineLevel="0" collapsed="false">
      <c r="A290" s="220"/>
      <c r="B290" s="220"/>
      <c r="C290" s="220"/>
      <c r="D290" s="220"/>
      <c r="E290" s="220"/>
      <c r="F290" s="220"/>
      <c r="G290" s="220"/>
      <c r="H290" s="220"/>
      <c r="I290" s="220"/>
      <c r="J290" s="220"/>
      <c r="K290" s="220"/>
      <c r="L290" s="220"/>
      <c r="M290" s="220"/>
      <c r="N290" s="220"/>
      <c r="O290" s="221"/>
      <c r="P290" s="220"/>
      <c r="Q290" s="220"/>
      <c r="R290" s="220"/>
      <c r="S290" s="220"/>
      <c r="T290" s="220"/>
      <c r="U290" s="220"/>
      <c r="V290" s="220"/>
      <c r="W290" s="220"/>
      <c r="X290" s="220"/>
      <c r="Y290" s="220"/>
      <c r="Z290" s="220"/>
      <c r="AA290" s="221"/>
      <c r="AB290" s="221"/>
      <c r="AC290" s="220"/>
      <c r="AD290" s="220"/>
      <c r="AE290" s="220"/>
      <c r="AF290" s="220"/>
      <c r="AG290" s="220"/>
      <c r="AH290" s="220"/>
      <c r="AI290" s="220"/>
      <c r="AJ290" s="220"/>
      <c r="AK290" s="220"/>
      <c r="AL290" s="220"/>
      <c r="AM290" s="220"/>
      <c r="AN290" s="220"/>
      <c r="AO290" s="220"/>
    </row>
    <row r="291" customFormat="false" ht="12.8" hidden="false" customHeight="false" outlineLevel="0" collapsed="false">
      <c r="A291" s="220"/>
      <c r="B291" s="220"/>
      <c r="C291" s="220"/>
      <c r="D291" s="220"/>
      <c r="E291" s="220"/>
      <c r="F291" s="220"/>
      <c r="G291" s="220"/>
      <c r="H291" s="220"/>
      <c r="I291" s="220"/>
      <c r="J291" s="220"/>
      <c r="K291" s="220"/>
      <c r="L291" s="220"/>
      <c r="M291" s="220"/>
      <c r="N291" s="220"/>
      <c r="O291" s="221"/>
      <c r="P291" s="220"/>
      <c r="Q291" s="220"/>
      <c r="R291" s="220"/>
      <c r="S291" s="220"/>
      <c r="T291" s="220"/>
      <c r="U291" s="220"/>
      <c r="V291" s="220"/>
      <c r="W291" s="220"/>
      <c r="X291" s="220"/>
      <c r="Y291" s="220"/>
      <c r="Z291" s="220"/>
      <c r="AA291" s="221"/>
      <c r="AB291" s="221"/>
      <c r="AC291" s="220"/>
      <c r="AD291" s="220"/>
      <c r="AE291" s="220"/>
      <c r="AF291" s="220"/>
      <c r="AG291" s="220"/>
      <c r="AH291" s="220"/>
      <c r="AI291" s="220"/>
      <c r="AJ291" s="220"/>
      <c r="AK291" s="220"/>
      <c r="AL291" s="220"/>
      <c r="AM291" s="220"/>
      <c r="AN291" s="220"/>
      <c r="AO291" s="220"/>
    </row>
    <row r="292" customFormat="false" ht="12.8" hidden="false" customHeight="false" outlineLevel="0" collapsed="false">
      <c r="O292" s="198"/>
      <c r="AB292" s="198"/>
    </row>
    <row r="293" customFormat="false" ht="12.8" hidden="false" customHeight="false" outlineLevel="0" collapsed="false">
      <c r="O293" s="198"/>
      <c r="AB293" s="198"/>
    </row>
    <row r="294" customFormat="false" ht="12.8" hidden="false" customHeight="false" outlineLevel="0" collapsed="false">
      <c r="O294" s="198"/>
      <c r="AB294" s="198"/>
    </row>
    <row r="295" customFormat="false" ht="12.8" hidden="false" customHeight="false" outlineLevel="0" collapsed="false">
      <c r="O295" s="198"/>
      <c r="AB295" s="198"/>
    </row>
    <row r="296" customFormat="false" ht="12.8" hidden="false" customHeight="false" outlineLevel="0" collapsed="false">
      <c r="O296" s="198"/>
    </row>
    <row r="297" customFormat="false" ht="12.8" hidden="false" customHeight="false" outlineLevel="0" collapsed="false">
      <c r="O297" s="198"/>
    </row>
    <row r="298" customFormat="false" ht="12.8" hidden="false" customHeight="false" outlineLevel="0" collapsed="false">
      <c r="O298" s="198"/>
    </row>
    <row r="299" customFormat="false" ht="12.8" hidden="false" customHeight="false" outlineLevel="0" collapsed="false">
      <c r="O299" s="198"/>
    </row>
    <row r="300" customFormat="false" ht="12.8" hidden="false" customHeight="false" outlineLevel="0" collapsed="false">
      <c r="O300" s="198"/>
    </row>
    <row r="301" customFormat="false" ht="12.8" hidden="false" customHeight="false" outlineLevel="0" collapsed="false">
      <c r="O301" s="198"/>
    </row>
    <row r="302" customFormat="false" ht="12.8" hidden="false" customHeight="false" outlineLevel="0" collapsed="false">
      <c r="O302" s="198"/>
    </row>
    <row r="303" customFormat="false" ht="12.8" hidden="false" customHeight="false" outlineLevel="0" collapsed="false">
      <c r="O303" s="198"/>
    </row>
    <row r="304" customFormat="false" ht="12.8" hidden="false" customHeight="false" outlineLevel="0" collapsed="false">
      <c r="O304" s="198"/>
    </row>
    <row r="305" customFormat="false" ht="12.8" hidden="false" customHeight="false" outlineLevel="0" collapsed="false">
      <c r="O305" s="198"/>
    </row>
    <row r="306" customFormat="false" ht="12.8" hidden="false" customHeight="false" outlineLevel="0" collapsed="false">
      <c r="N306" s="198"/>
      <c r="O306" s="198"/>
    </row>
    <row r="307" customFormat="false" ht="12.8" hidden="false" customHeight="false" outlineLevel="0" collapsed="false">
      <c r="O307" s="198"/>
    </row>
    <row r="308" customFormat="false" ht="12.8" hidden="false" customHeight="false" outlineLevel="0" collapsed="false">
      <c r="O308" s="198"/>
    </row>
    <row r="309" customFormat="false" ht="12.8" hidden="false" customHeight="false" outlineLevel="0" collapsed="false">
      <c r="O309" s="198"/>
    </row>
    <row r="310" customFormat="false" ht="12.8" hidden="false" customHeight="false" outlineLevel="0" collapsed="false">
      <c r="O310" s="198"/>
    </row>
    <row r="311" customFormat="false" ht="12.8" hidden="false" customHeight="false" outlineLevel="0" collapsed="false">
      <c r="O311" s="198"/>
    </row>
    <row r="312" customFormat="false" ht="12.8" hidden="false" customHeight="false" outlineLevel="0" collapsed="false">
      <c r="O312" s="198"/>
    </row>
    <row r="313" customFormat="false" ht="12.8" hidden="false" customHeight="false" outlineLevel="0" collapsed="false">
      <c r="O313" s="198"/>
    </row>
    <row r="314" customFormat="false" ht="12.8" hidden="false" customHeight="false" outlineLevel="0" collapsed="false">
      <c r="O314" s="198"/>
    </row>
    <row r="315" customFormat="false" ht="12.8" hidden="false" customHeight="false" outlineLevel="0" collapsed="false">
      <c r="O315" s="198"/>
    </row>
    <row r="316" customFormat="false" ht="12.8" hidden="false" customHeight="false" outlineLevel="0" collapsed="false">
      <c r="O316" s="198"/>
    </row>
    <row r="317" customFormat="false" ht="12.8" hidden="false" customHeight="false" outlineLevel="0" collapsed="false">
      <c r="O317" s="198"/>
    </row>
    <row r="318" customFormat="false" ht="12.8" hidden="false" customHeight="false" outlineLevel="0" collapsed="false">
      <c r="O318" s="198"/>
    </row>
    <row r="319" customFormat="false" ht="12.8" hidden="false" customHeight="false" outlineLevel="0" collapsed="false">
      <c r="O319" s="198"/>
    </row>
    <row r="320" customFormat="false" ht="12.8" hidden="false" customHeight="false" outlineLevel="0" collapsed="false">
      <c r="O320" s="198"/>
    </row>
    <row r="321" customFormat="false" ht="12.8" hidden="false" customHeight="false" outlineLevel="0" collapsed="false">
      <c r="O321" s="198"/>
    </row>
    <row r="322" customFormat="false" ht="12.8" hidden="false" customHeight="false" outlineLevel="0" collapsed="false">
      <c r="O322" s="198"/>
    </row>
    <row r="323" customFormat="false" ht="12.8" hidden="false" customHeight="false" outlineLevel="0" collapsed="false">
      <c r="O323" s="198"/>
    </row>
    <row r="324" customFormat="false" ht="12.8" hidden="false" customHeight="false" outlineLevel="0" collapsed="false">
      <c r="O324" s="198"/>
    </row>
    <row r="325" customFormat="false" ht="12.8" hidden="false" customHeight="false" outlineLevel="0" collapsed="false">
      <c r="O325" s="198"/>
    </row>
    <row r="326" customFormat="false" ht="12.8" hidden="false" customHeight="false" outlineLevel="0" collapsed="false">
      <c r="O326" s="198"/>
    </row>
    <row r="327" customFormat="false" ht="12.8" hidden="false" customHeight="false" outlineLevel="0" collapsed="false">
      <c r="O327" s="198"/>
    </row>
    <row r="328" customFormat="false" ht="12.8" hidden="false" customHeight="false" outlineLevel="0" collapsed="false">
      <c r="O328" s="198"/>
    </row>
    <row r="329" customFormat="false" ht="12.8" hidden="false" customHeight="false" outlineLevel="0" collapsed="false">
      <c r="O329" s="198"/>
    </row>
    <row r="330" customFormat="false" ht="12.8" hidden="false" customHeight="false" outlineLevel="0" collapsed="false">
      <c r="O330" s="198"/>
    </row>
    <row r="331" customFormat="false" ht="12.8" hidden="false" customHeight="false" outlineLevel="0" collapsed="false">
      <c r="O331" s="198"/>
    </row>
    <row r="332" customFormat="false" ht="12.8" hidden="false" customHeight="false" outlineLevel="0" collapsed="false">
      <c r="O332" s="198"/>
    </row>
    <row r="333" customFormat="false" ht="12.8" hidden="false" customHeight="false" outlineLevel="0" collapsed="false">
      <c r="O333" s="198"/>
    </row>
    <row r="334" customFormat="false" ht="12.8" hidden="false" customHeight="false" outlineLevel="0" collapsed="false">
      <c r="O334" s="198"/>
    </row>
    <row r="335" customFormat="false" ht="12.8" hidden="false" customHeight="false" outlineLevel="0" collapsed="false">
      <c r="O335" s="198"/>
    </row>
    <row r="336" customFormat="false" ht="12.8" hidden="false" customHeight="false" outlineLevel="0" collapsed="false">
      <c r="O336" s="198"/>
    </row>
    <row r="337" customFormat="false" ht="12.8" hidden="false" customHeight="false" outlineLevel="0" collapsed="false">
      <c r="O337" s="198"/>
    </row>
    <row r="338" customFormat="false" ht="12.8" hidden="false" customHeight="false" outlineLevel="0" collapsed="false">
      <c r="O338" s="198"/>
    </row>
    <row r="339" customFormat="false" ht="12.8" hidden="false" customHeight="false" outlineLevel="0" collapsed="false">
      <c r="O339" s="198"/>
    </row>
    <row r="340" customFormat="false" ht="12.8" hidden="false" customHeight="false" outlineLevel="0" collapsed="false">
      <c r="N340" s="198"/>
      <c r="O340" s="198"/>
    </row>
    <row r="341" customFormat="false" ht="12.8" hidden="false" customHeight="false" outlineLevel="0" collapsed="false">
      <c r="N341" s="198"/>
      <c r="O341" s="198"/>
    </row>
    <row r="342" customFormat="false" ht="12.8" hidden="false" customHeight="false" outlineLevel="0" collapsed="false">
      <c r="O342" s="198"/>
    </row>
    <row r="343" customFormat="false" ht="12.8" hidden="false" customHeight="false" outlineLevel="0" collapsed="false">
      <c r="O343" s="198"/>
    </row>
    <row r="344" customFormat="false" ht="12.8" hidden="false" customHeight="false" outlineLevel="0" collapsed="false">
      <c r="O344" s="198"/>
    </row>
    <row r="345" customFormat="false" ht="12.8" hidden="false" customHeight="false" outlineLevel="0" collapsed="false">
      <c r="O345" s="198"/>
    </row>
    <row r="346" customFormat="false" ht="12.8" hidden="false" customHeight="false" outlineLevel="0" collapsed="false">
      <c r="O346" s="198"/>
    </row>
    <row r="347" customFormat="false" ht="12.8" hidden="false" customHeight="false" outlineLevel="0" collapsed="false">
      <c r="O347" s="198"/>
    </row>
    <row r="348" customFormat="false" ht="12.8" hidden="false" customHeight="false" outlineLevel="0" collapsed="false">
      <c r="O348" s="198"/>
    </row>
    <row r="349" customFormat="false" ht="12.8" hidden="false" customHeight="false" outlineLevel="0" collapsed="false">
      <c r="O349" s="198"/>
    </row>
    <row r="350" customFormat="false" ht="12.8" hidden="false" customHeight="false" outlineLevel="0" collapsed="false">
      <c r="O350" s="198"/>
    </row>
    <row r="351" customFormat="false" ht="12.8" hidden="false" customHeight="false" outlineLevel="0" collapsed="false">
      <c r="O351" s="198"/>
    </row>
    <row r="352" customFormat="false" ht="12.8" hidden="false" customHeight="false" outlineLevel="0" collapsed="false">
      <c r="O352" s="198"/>
    </row>
    <row r="353" customFormat="false" ht="12.8" hidden="false" customHeight="false" outlineLevel="0" collapsed="false">
      <c r="O353" s="198"/>
    </row>
    <row r="354" customFormat="false" ht="12.8" hidden="false" customHeight="false" outlineLevel="0" collapsed="false">
      <c r="O354" s="198"/>
    </row>
    <row r="355" customFormat="false" ht="12.8" hidden="false" customHeight="false" outlineLevel="0" collapsed="false">
      <c r="O355" s="198"/>
    </row>
    <row r="356" customFormat="false" ht="12.8" hidden="false" customHeight="false" outlineLevel="0" collapsed="false">
      <c r="O356" s="198"/>
    </row>
    <row r="357" customFormat="false" ht="12.8" hidden="false" customHeight="false" outlineLevel="0" collapsed="false">
      <c r="O357" s="198"/>
    </row>
    <row r="358" customFormat="false" ht="12.8" hidden="false" customHeight="false" outlineLevel="0" collapsed="false">
      <c r="O358" s="198"/>
    </row>
    <row r="359" customFormat="false" ht="12.8" hidden="false" customHeight="false" outlineLevel="0" collapsed="false">
      <c r="O359" s="198"/>
    </row>
    <row r="360" customFormat="false" ht="12.8" hidden="false" customHeight="false" outlineLevel="0" collapsed="false">
      <c r="O360" s="198"/>
    </row>
    <row r="361" customFormat="false" ht="12.8" hidden="false" customHeight="false" outlineLevel="0" collapsed="false">
      <c r="O361" s="198"/>
    </row>
    <row r="362" customFormat="false" ht="12.8" hidden="false" customHeight="false" outlineLevel="0" collapsed="false">
      <c r="O362" s="198"/>
    </row>
    <row r="363" customFormat="false" ht="12.8" hidden="false" customHeight="false" outlineLevel="0" collapsed="false">
      <c r="O363" s="198"/>
    </row>
    <row r="364" customFormat="false" ht="12.8" hidden="false" customHeight="false" outlineLevel="0" collapsed="false">
      <c r="O364" s="198"/>
    </row>
    <row r="365" customFormat="false" ht="12.8" hidden="false" customHeight="false" outlineLevel="0" collapsed="false">
      <c r="O365" s="198"/>
    </row>
    <row r="366" customFormat="false" ht="12.8" hidden="false" customHeight="false" outlineLevel="0" collapsed="false">
      <c r="O366" s="198"/>
    </row>
    <row r="367" customFormat="false" ht="12.8" hidden="false" customHeight="false" outlineLevel="0" collapsed="false">
      <c r="O367" s="198"/>
    </row>
    <row r="368" customFormat="false" ht="12.8" hidden="false" customHeight="false" outlineLevel="0" collapsed="false">
      <c r="O368" s="198"/>
    </row>
    <row r="369" customFormat="false" ht="12.8" hidden="false" customHeight="false" outlineLevel="0" collapsed="false">
      <c r="O369" s="198"/>
    </row>
    <row r="370" customFormat="false" ht="12.8" hidden="false" customHeight="false" outlineLevel="0" collapsed="false">
      <c r="O370" s="198"/>
    </row>
    <row r="371" customFormat="false" ht="12.8" hidden="false" customHeight="false" outlineLevel="0" collapsed="false">
      <c r="O371" s="198"/>
    </row>
    <row r="372" customFormat="false" ht="12.8" hidden="false" customHeight="false" outlineLevel="0" collapsed="false">
      <c r="O372" s="198"/>
    </row>
    <row r="373" customFormat="false" ht="12.8" hidden="false" customHeight="false" outlineLevel="0" collapsed="false">
      <c r="O373" s="198"/>
    </row>
    <row r="374" customFormat="false" ht="12.8" hidden="false" customHeight="false" outlineLevel="0" collapsed="false">
      <c r="O374" s="198"/>
    </row>
    <row r="375" customFormat="false" ht="12.8" hidden="false" customHeight="false" outlineLevel="0" collapsed="false">
      <c r="O375" s="198"/>
    </row>
    <row r="376" customFormat="false" ht="12.8" hidden="false" customHeight="false" outlineLevel="0" collapsed="false">
      <c r="O376" s="198"/>
    </row>
    <row r="377" customFormat="false" ht="12.8" hidden="false" customHeight="false" outlineLevel="0" collapsed="false">
      <c r="O377" s="198"/>
    </row>
    <row r="378" customFormat="false" ht="12.8" hidden="false" customHeight="false" outlineLevel="0" collapsed="false">
      <c r="O378" s="198"/>
    </row>
    <row r="379" customFormat="false" ht="12.8" hidden="false" customHeight="false" outlineLevel="0" collapsed="false">
      <c r="O379" s="198"/>
    </row>
    <row r="380" customFormat="false" ht="12.8" hidden="false" customHeight="false" outlineLevel="0" collapsed="false">
      <c r="O380" s="198"/>
    </row>
    <row r="381" customFormat="false" ht="12.8" hidden="false" customHeight="false" outlineLevel="0" collapsed="false">
      <c r="O381" s="198"/>
    </row>
    <row r="382" customFormat="false" ht="12.8" hidden="false" customHeight="false" outlineLevel="0" collapsed="false">
      <c r="O382" s="198"/>
    </row>
    <row r="383" customFormat="false" ht="12.8" hidden="false" customHeight="false" outlineLevel="0" collapsed="false">
      <c r="O383" s="198"/>
    </row>
    <row r="384" customFormat="false" ht="12.8" hidden="false" customHeight="false" outlineLevel="0" collapsed="false">
      <c r="O384" s="198"/>
    </row>
    <row r="385" customFormat="false" ht="12.8" hidden="false" customHeight="false" outlineLevel="0" collapsed="false">
      <c r="O385" s="198"/>
    </row>
    <row r="386" customFormat="false" ht="12.8" hidden="false" customHeight="false" outlineLevel="0" collapsed="false">
      <c r="O386" s="198"/>
    </row>
    <row r="387" customFormat="false" ht="12.8" hidden="false" customHeight="false" outlineLevel="0" collapsed="false">
      <c r="O387" s="198"/>
    </row>
    <row r="388" customFormat="false" ht="12.8" hidden="false" customHeight="false" outlineLevel="0" collapsed="false">
      <c r="O388" s="198"/>
    </row>
    <row r="389" customFormat="false" ht="12.8" hidden="false" customHeight="false" outlineLevel="0" collapsed="false">
      <c r="O389" s="198"/>
    </row>
    <row r="390" customFormat="false" ht="12.8" hidden="false" customHeight="false" outlineLevel="0" collapsed="false">
      <c r="O390" s="198"/>
    </row>
    <row r="391" customFormat="false" ht="12.8" hidden="false" customHeight="false" outlineLevel="0" collapsed="false">
      <c r="O391" s="198"/>
    </row>
    <row r="392" customFormat="false" ht="12.8" hidden="false" customHeight="false" outlineLevel="0" collapsed="false">
      <c r="O392" s="198"/>
    </row>
    <row r="393" customFormat="false" ht="12.8" hidden="false" customHeight="false" outlineLevel="0" collapsed="false">
      <c r="O393" s="198"/>
    </row>
    <row r="394" customFormat="false" ht="12.8" hidden="false" customHeight="false" outlineLevel="0" collapsed="false">
      <c r="O394" s="198"/>
    </row>
    <row r="395" customFormat="false" ht="12.8" hidden="false" customHeight="false" outlineLevel="0" collapsed="false">
      <c r="O395" s="198"/>
    </row>
    <row r="396" customFormat="false" ht="12.8" hidden="false" customHeight="false" outlineLevel="0" collapsed="false">
      <c r="O396" s="198"/>
    </row>
    <row r="397" customFormat="false" ht="12.8" hidden="false" customHeight="false" outlineLevel="0" collapsed="false">
      <c r="O397" s="198"/>
    </row>
    <row r="398" customFormat="false" ht="12.8" hidden="false" customHeight="false" outlineLevel="0" collapsed="false">
      <c r="N398" s="198"/>
      <c r="O398" s="198"/>
    </row>
    <row r="399" customFormat="false" ht="12.8" hidden="false" customHeight="false" outlineLevel="0" collapsed="false">
      <c r="N399" s="198"/>
      <c r="O399" s="198"/>
    </row>
    <row r="400" customFormat="false" ht="12.8" hidden="false" customHeight="false" outlineLevel="0" collapsed="false">
      <c r="O400" s="198"/>
    </row>
    <row r="401" customFormat="false" ht="12.8" hidden="false" customHeight="false" outlineLevel="0" collapsed="false">
      <c r="O401" s="198"/>
    </row>
    <row r="402" customFormat="false" ht="12.8" hidden="false" customHeight="false" outlineLevel="0" collapsed="false">
      <c r="O402" s="198"/>
    </row>
    <row r="403" customFormat="false" ht="12.8" hidden="false" customHeight="false" outlineLevel="0" collapsed="false">
      <c r="O403" s="198"/>
    </row>
    <row r="404" customFormat="false" ht="12.8" hidden="false" customHeight="false" outlineLevel="0" collapsed="false">
      <c r="O404" s="198"/>
    </row>
    <row r="405" customFormat="false" ht="12.8" hidden="false" customHeight="false" outlineLevel="0" collapsed="false">
      <c r="O405" s="198"/>
    </row>
    <row r="406" customFormat="false" ht="12.8" hidden="false" customHeight="false" outlineLevel="0" collapsed="false">
      <c r="O406" s="198"/>
    </row>
    <row r="407" customFormat="false" ht="12.8" hidden="false" customHeight="false" outlineLevel="0" collapsed="false">
      <c r="O407" s="198"/>
    </row>
    <row r="408" customFormat="false" ht="12.8" hidden="false" customHeight="false" outlineLevel="0" collapsed="false">
      <c r="O408" s="198"/>
    </row>
    <row r="409" customFormat="false" ht="12.8" hidden="false" customHeight="false" outlineLevel="0" collapsed="false">
      <c r="O409" s="198"/>
    </row>
    <row r="410" customFormat="false" ht="12.8" hidden="false" customHeight="false" outlineLevel="0" collapsed="false">
      <c r="O410" s="198"/>
    </row>
    <row r="411" customFormat="false" ht="12.8" hidden="false" customHeight="false" outlineLevel="0" collapsed="false">
      <c r="O411" s="198"/>
    </row>
    <row r="412" customFormat="false" ht="12.8" hidden="false" customHeight="false" outlineLevel="0" collapsed="false">
      <c r="O412" s="198"/>
    </row>
    <row r="413" customFormat="false" ht="12.8" hidden="false" customHeight="false" outlineLevel="0" collapsed="false">
      <c r="O413" s="198"/>
    </row>
    <row r="414" customFormat="false" ht="12.8" hidden="false" customHeight="false" outlineLevel="0" collapsed="false">
      <c r="O414" s="198"/>
    </row>
    <row r="415" customFormat="false" ht="12.8" hidden="false" customHeight="false" outlineLevel="0" collapsed="false">
      <c r="N415" s="198"/>
      <c r="O415" s="198"/>
    </row>
    <row r="416" customFormat="false" ht="12.8" hidden="false" customHeight="false" outlineLevel="0" collapsed="false">
      <c r="N416" s="198"/>
      <c r="O416" s="198"/>
    </row>
    <row r="417" customFormat="false" ht="12.8" hidden="false" customHeight="false" outlineLevel="0" collapsed="false">
      <c r="N417" s="198"/>
      <c r="O417" s="198"/>
    </row>
    <row r="418" customFormat="false" ht="12.8" hidden="false" customHeight="false" outlineLevel="0" collapsed="false">
      <c r="O418" s="198"/>
    </row>
    <row r="419" customFormat="false" ht="12.8" hidden="false" customHeight="false" outlineLevel="0" collapsed="false">
      <c r="O419" s="198"/>
    </row>
    <row r="420" customFormat="false" ht="12.8" hidden="false" customHeight="false" outlineLevel="0" collapsed="false">
      <c r="O420" s="198"/>
    </row>
    <row r="421" customFormat="false" ht="12.8" hidden="false" customHeight="false" outlineLevel="0" collapsed="false">
      <c r="O421" s="198"/>
    </row>
    <row r="422" customFormat="false" ht="12.8" hidden="false" customHeight="false" outlineLevel="0" collapsed="false">
      <c r="O422" s="198"/>
    </row>
    <row r="423" customFormat="false" ht="12.8" hidden="false" customHeight="false" outlineLevel="0" collapsed="false">
      <c r="O423" s="198"/>
    </row>
    <row r="424" customFormat="false" ht="12.8" hidden="false" customHeight="false" outlineLevel="0" collapsed="false">
      <c r="O424" s="198"/>
    </row>
    <row r="425" customFormat="false" ht="12.8" hidden="false" customHeight="false" outlineLevel="0" collapsed="false">
      <c r="O425" s="198"/>
    </row>
    <row r="426" customFormat="false" ht="12.8" hidden="false" customHeight="false" outlineLevel="0" collapsed="false">
      <c r="O426" s="198"/>
    </row>
    <row r="427" customFormat="false" ht="12.8" hidden="false" customHeight="false" outlineLevel="0" collapsed="false">
      <c r="N427" s="198"/>
      <c r="O427" s="198"/>
    </row>
    <row r="428" customFormat="false" ht="12.8" hidden="false" customHeight="false" outlineLevel="0" collapsed="false">
      <c r="N428" s="198"/>
      <c r="O428" s="198"/>
    </row>
    <row r="429" customFormat="false" ht="12.8" hidden="false" customHeight="false" outlineLevel="0" collapsed="false">
      <c r="O429" s="198"/>
    </row>
    <row r="430" customFormat="false" ht="12.8" hidden="false" customHeight="false" outlineLevel="0" collapsed="false">
      <c r="O430" s="198"/>
    </row>
    <row r="431" customFormat="false" ht="12.8" hidden="false" customHeight="false" outlineLevel="0" collapsed="false">
      <c r="O431" s="198"/>
    </row>
    <row r="432" customFormat="false" ht="12.8" hidden="false" customHeight="false" outlineLevel="0" collapsed="false">
      <c r="O432" s="198"/>
    </row>
    <row r="433" customFormat="false" ht="12.8" hidden="false" customHeight="false" outlineLevel="0" collapsed="false">
      <c r="O433" s="198"/>
    </row>
    <row r="434" customFormat="false" ht="12.8" hidden="false" customHeight="false" outlineLevel="0" collapsed="false">
      <c r="O434" s="198"/>
    </row>
    <row r="435" customFormat="false" ht="12.8" hidden="false" customHeight="false" outlineLevel="0" collapsed="false">
      <c r="O435" s="198"/>
    </row>
    <row r="436" customFormat="false" ht="12.8" hidden="false" customHeight="false" outlineLevel="0" collapsed="false">
      <c r="O436" s="198"/>
    </row>
    <row r="437" customFormat="false" ht="12.8" hidden="false" customHeight="false" outlineLevel="0" collapsed="false">
      <c r="O437" s="198"/>
    </row>
    <row r="438" customFormat="false" ht="12.8" hidden="false" customHeight="false" outlineLevel="0" collapsed="false">
      <c r="O438" s="198"/>
    </row>
    <row r="439" customFormat="false" ht="12.8" hidden="false" customHeight="false" outlineLevel="0" collapsed="false">
      <c r="O439" s="198"/>
    </row>
    <row r="440" customFormat="false" ht="12.8" hidden="false" customHeight="false" outlineLevel="0" collapsed="false">
      <c r="O440" s="198"/>
    </row>
    <row r="441" customFormat="false" ht="12.8" hidden="false" customHeight="false" outlineLevel="0" collapsed="false">
      <c r="O441" s="198"/>
    </row>
    <row r="442" customFormat="false" ht="12.8" hidden="false" customHeight="false" outlineLevel="0" collapsed="false">
      <c r="O442" s="198"/>
    </row>
    <row r="443" customFormat="false" ht="12.8" hidden="false" customHeight="false" outlineLevel="0" collapsed="false">
      <c r="O443" s="198"/>
    </row>
    <row r="444" customFormat="false" ht="12.8" hidden="false" customHeight="false" outlineLevel="0" collapsed="false">
      <c r="O444" s="198"/>
    </row>
    <row r="445" customFormat="false" ht="12.8" hidden="false" customHeight="false" outlineLevel="0" collapsed="false">
      <c r="O445" s="198"/>
    </row>
    <row r="446" customFormat="false" ht="12.8" hidden="false" customHeight="false" outlineLevel="0" collapsed="false">
      <c r="O446" s="198"/>
    </row>
    <row r="447" customFormat="false" ht="12.8" hidden="false" customHeight="false" outlineLevel="0" collapsed="false">
      <c r="O447" s="198"/>
    </row>
    <row r="448" customFormat="false" ht="12.8" hidden="false" customHeight="false" outlineLevel="0" collapsed="false">
      <c r="O448" s="198"/>
    </row>
    <row r="449" customFormat="false" ht="12.8" hidden="false" customHeight="false" outlineLevel="0" collapsed="false">
      <c r="O449" s="198"/>
    </row>
    <row r="450" customFormat="false" ht="12.8" hidden="false" customHeight="false" outlineLevel="0" collapsed="false">
      <c r="O450" s="198"/>
    </row>
    <row r="451" customFormat="false" ht="12.8" hidden="false" customHeight="false" outlineLevel="0" collapsed="false">
      <c r="O451" s="198"/>
    </row>
    <row r="452" customFormat="false" ht="12.8" hidden="false" customHeight="false" outlineLevel="0" collapsed="false">
      <c r="O452" s="198"/>
    </row>
    <row r="453" customFormat="false" ht="12.8" hidden="false" customHeight="false" outlineLevel="0" collapsed="false">
      <c r="O453" s="198"/>
    </row>
    <row r="454" customFormat="false" ht="12.8" hidden="false" customHeight="false" outlineLevel="0" collapsed="false">
      <c r="O454" s="198"/>
    </row>
    <row r="455" customFormat="false" ht="12.8" hidden="false" customHeight="false" outlineLevel="0" collapsed="false">
      <c r="O455" s="198"/>
    </row>
    <row r="456" customFormat="false" ht="12.8" hidden="false" customHeight="false" outlineLevel="0" collapsed="false">
      <c r="O456" s="198"/>
    </row>
    <row r="457" customFormat="false" ht="12.8" hidden="false" customHeight="false" outlineLevel="0" collapsed="false">
      <c r="O457" s="198"/>
    </row>
    <row r="458" customFormat="false" ht="12.8" hidden="false" customHeight="false" outlineLevel="0" collapsed="false">
      <c r="O458" s="198"/>
    </row>
    <row r="459" customFormat="false" ht="12.8" hidden="false" customHeight="false" outlineLevel="0" collapsed="false">
      <c r="O459" s="198"/>
    </row>
    <row r="460" customFormat="false" ht="12.8" hidden="false" customHeight="false" outlineLevel="0" collapsed="false">
      <c r="O460" s="198"/>
    </row>
    <row r="461" customFormat="false" ht="12.8" hidden="false" customHeight="false" outlineLevel="0" collapsed="false">
      <c r="O461" s="198"/>
    </row>
    <row r="462" customFormat="false" ht="12.8" hidden="false" customHeight="false" outlineLevel="0" collapsed="false">
      <c r="O462" s="198"/>
    </row>
    <row r="463" customFormat="false" ht="12.8" hidden="false" customHeight="false" outlineLevel="0" collapsed="false">
      <c r="O463" s="198"/>
    </row>
    <row r="464" customFormat="false" ht="12.8" hidden="false" customHeight="false" outlineLevel="0" collapsed="false">
      <c r="O464" s="198"/>
    </row>
    <row r="465" customFormat="false" ht="12.8" hidden="false" customHeight="false" outlineLevel="0" collapsed="false">
      <c r="O465" s="198"/>
    </row>
    <row r="466" customFormat="false" ht="12.8" hidden="false" customHeight="false" outlineLevel="0" collapsed="false">
      <c r="O466" s="198"/>
    </row>
    <row r="467" customFormat="false" ht="12.8" hidden="false" customHeight="false" outlineLevel="0" collapsed="false">
      <c r="O467" s="198"/>
    </row>
    <row r="468" customFormat="false" ht="12.8" hidden="false" customHeight="false" outlineLevel="0" collapsed="false">
      <c r="O468" s="198"/>
    </row>
    <row r="469" customFormat="false" ht="12.8" hidden="false" customHeight="false" outlineLevel="0" collapsed="false">
      <c r="O469" s="198"/>
    </row>
    <row r="470" customFormat="false" ht="12.8" hidden="false" customHeight="false" outlineLevel="0" collapsed="false">
      <c r="O470" s="198"/>
    </row>
    <row r="471" customFormat="false" ht="12.8" hidden="false" customHeight="false" outlineLevel="0" collapsed="false">
      <c r="O471" s="198"/>
    </row>
    <row r="472" customFormat="false" ht="12.8" hidden="false" customHeight="false" outlineLevel="0" collapsed="false">
      <c r="O472" s="198"/>
    </row>
    <row r="473" customFormat="false" ht="12.8" hidden="false" customHeight="false" outlineLevel="0" collapsed="false">
      <c r="O473" s="198"/>
    </row>
    <row r="474" customFormat="false" ht="12.8" hidden="false" customHeight="false" outlineLevel="0" collapsed="false">
      <c r="O474" s="198"/>
    </row>
    <row r="475" customFormat="false" ht="12.8" hidden="false" customHeight="false" outlineLevel="0" collapsed="false">
      <c r="O475" s="198"/>
    </row>
    <row r="476" customFormat="false" ht="12.8" hidden="false" customHeight="false" outlineLevel="0" collapsed="false">
      <c r="O476" s="198"/>
    </row>
    <row r="477" customFormat="false" ht="12.8" hidden="false" customHeight="false" outlineLevel="0" collapsed="false">
      <c r="O477" s="198"/>
    </row>
    <row r="478" customFormat="false" ht="12.8" hidden="false" customHeight="false" outlineLevel="0" collapsed="false">
      <c r="O478" s="198"/>
    </row>
    <row r="479" customFormat="false" ht="12.8" hidden="false" customHeight="false" outlineLevel="0" collapsed="false">
      <c r="O479" s="198"/>
    </row>
    <row r="480" customFormat="false" ht="12.8" hidden="false" customHeight="false" outlineLevel="0" collapsed="false">
      <c r="O480" s="198"/>
    </row>
    <row r="481" customFormat="false" ht="12.8" hidden="false" customHeight="false" outlineLevel="0" collapsed="false">
      <c r="O481" s="198"/>
    </row>
    <row r="482" customFormat="false" ht="12.8" hidden="false" customHeight="false" outlineLevel="0" collapsed="false">
      <c r="O482" s="198"/>
    </row>
    <row r="483" customFormat="false" ht="12.8" hidden="false" customHeight="false" outlineLevel="0" collapsed="false">
      <c r="O483" s="198"/>
    </row>
    <row r="484" customFormat="false" ht="12.8" hidden="false" customHeight="false" outlineLevel="0" collapsed="false">
      <c r="O484" s="198"/>
    </row>
    <row r="485" customFormat="false" ht="12.8" hidden="false" customHeight="false" outlineLevel="0" collapsed="false">
      <c r="O485" s="198"/>
    </row>
    <row r="486" customFormat="false" ht="12.8" hidden="false" customHeight="false" outlineLevel="0" collapsed="false">
      <c r="O486" s="198"/>
    </row>
    <row r="487" customFormat="false" ht="12.8" hidden="false" customHeight="false" outlineLevel="0" collapsed="false">
      <c r="O487" s="198"/>
    </row>
    <row r="488" customFormat="false" ht="12.8" hidden="false" customHeight="false" outlineLevel="0" collapsed="false">
      <c r="O488" s="198"/>
    </row>
    <row r="489" customFormat="false" ht="12.8" hidden="false" customHeight="false" outlineLevel="0" collapsed="false">
      <c r="O489" s="198"/>
    </row>
    <row r="490" customFormat="false" ht="12.8" hidden="false" customHeight="false" outlineLevel="0" collapsed="false">
      <c r="O490" s="198"/>
    </row>
    <row r="491" customFormat="false" ht="12.8" hidden="false" customHeight="false" outlineLevel="0" collapsed="false">
      <c r="O491" s="198"/>
    </row>
    <row r="492" customFormat="false" ht="12.8" hidden="false" customHeight="false" outlineLevel="0" collapsed="false">
      <c r="O492" s="198"/>
    </row>
    <row r="493" customFormat="false" ht="12.8" hidden="false" customHeight="false" outlineLevel="0" collapsed="false">
      <c r="O493" s="198"/>
    </row>
    <row r="494" customFormat="false" ht="12.8" hidden="false" customHeight="false" outlineLevel="0" collapsed="false">
      <c r="O494" s="198"/>
    </row>
    <row r="495" customFormat="false" ht="12.8" hidden="false" customHeight="false" outlineLevel="0" collapsed="false">
      <c r="O495" s="198"/>
    </row>
    <row r="496" customFormat="false" ht="12.8" hidden="false" customHeight="false" outlineLevel="0" collapsed="false">
      <c r="O496" s="198"/>
    </row>
    <row r="497" customFormat="false" ht="12.8" hidden="false" customHeight="false" outlineLevel="0" collapsed="false">
      <c r="O497" s="198"/>
    </row>
    <row r="498" customFormat="false" ht="12.8" hidden="false" customHeight="false" outlineLevel="0" collapsed="false">
      <c r="O498" s="198"/>
    </row>
    <row r="499" customFormat="false" ht="12.8" hidden="false" customHeight="false" outlineLevel="0" collapsed="false">
      <c r="O499" s="198"/>
    </row>
    <row r="500" customFormat="false" ht="12.8" hidden="false" customHeight="false" outlineLevel="0" collapsed="false">
      <c r="O500" s="198"/>
    </row>
    <row r="501" customFormat="false" ht="12.8" hidden="false" customHeight="false" outlineLevel="0" collapsed="false">
      <c r="O501" s="198"/>
    </row>
    <row r="502" customFormat="false" ht="12.8" hidden="false" customHeight="false" outlineLevel="0" collapsed="false">
      <c r="O502" s="198"/>
    </row>
    <row r="503" customFormat="false" ht="12.8" hidden="false" customHeight="false" outlineLevel="0" collapsed="false">
      <c r="O503" s="198"/>
    </row>
    <row r="504" customFormat="false" ht="12.8" hidden="false" customHeight="false" outlineLevel="0" collapsed="false">
      <c r="O504" s="198"/>
    </row>
    <row r="505" customFormat="false" ht="12.8" hidden="false" customHeight="false" outlineLevel="0" collapsed="false">
      <c r="O505" s="198"/>
    </row>
    <row r="506" customFormat="false" ht="12.8" hidden="false" customHeight="false" outlineLevel="0" collapsed="false">
      <c r="O506" s="198"/>
    </row>
    <row r="507" customFormat="false" ht="12.8" hidden="false" customHeight="false" outlineLevel="0" collapsed="false">
      <c r="O507" s="198"/>
    </row>
    <row r="508" customFormat="false" ht="12.8" hidden="false" customHeight="false" outlineLevel="0" collapsed="false">
      <c r="O508" s="198"/>
    </row>
    <row r="509" customFormat="false" ht="12.8" hidden="false" customHeight="false" outlineLevel="0" collapsed="false">
      <c r="O509" s="198"/>
    </row>
    <row r="510" customFormat="false" ht="12.8" hidden="false" customHeight="false" outlineLevel="0" collapsed="false">
      <c r="O510" s="198"/>
    </row>
    <row r="511" customFormat="false" ht="12.8" hidden="false" customHeight="false" outlineLevel="0" collapsed="false">
      <c r="O511" s="198"/>
    </row>
    <row r="512" customFormat="false" ht="12.8" hidden="false" customHeight="false" outlineLevel="0" collapsed="false">
      <c r="O512" s="198"/>
    </row>
    <row r="513" customFormat="false" ht="12.8" hidden="false" customHeight="false" outlineLevel="0" collapsed="false">
      <c r="O513" s="198"/>
    </row>
    <row r="514" customFormat="false" ht="12.8" hidden="false" customHeight="false" outlineLevel="0" collapsed="false">
      <c r="O514" s="198"/>
    </row>
    <row r="515" customFormat="false" ht="12.8" hidden="false" customHeight="false" outlineLevel="0" collapsed="false">
      <c r="O515" s="198"/>
    </row>
    <row r="516" customFormat="false" ht="12.8" hidden="false" customHeight="false" outlineLevel="0" collapsed="false">
      <c r="O516" s="198"/>
    </row>
    <row r="517" customFormat="false" ht="12.8" hidden="false" customHeight="false" outlineLevel="0" collapsed="false">
      <c r="O517" s="198"/>
    </row>
    <row r="518" customFormat="false" ht="12.8" hidden="false" customHeight="false" outlineLevel="0" collapsed="false">
      <c r="O518" s="198"/>
    </row>
    <row r="519" customFormat="false" ht="12.8" hidden="false" customHeight="false" outlineLevel="0" collapsed="false">
      <c r="O519" s="198"/>
    </row>
    <row r="520" customFormat="false" ht="12.8" hidden="false" customHeight="false" outlineLevel="0" collapsed="false">
      <c r="O520" s="198"/>
    </row>
    <row r="521" customFormat="false" ht="12.8" hidden="false" customHeight="false" outlineLevel="0" collapsed="false">
      <c r="O521" s="198"/>
    </row>
    <row r="522" customFormat="false" ht="12.8" hidden="false" customHeight="false" outlineLevel="0" collapsed="false">
      <c r="O522" s="198"/>
    </row>
    <row r="523" customFormat="false" ht="12.8" hidden="false" customHeight="false" outlineLevel="0" collapsed="false">
      <c r="O523" s="198"/>
    </row>
    <row r="524" customFormat="false" ht="12.8" hidden="false" customHeight="false" outlineLevel="0" collapsed="false">
      <c r="O524" s="198"/>
    </row>
    <row r="525" customFormat="false" ht="12.8" hidden="false" customHeight="false" outlineLevel="0" collapsed="false">
      <c r="O525" s="198"/>
    </row>
    <row r="526" customFormat="false" ht="12.8" hidden="false" customHeight="false" outlineLevel="0" collapsed="false">
      <c r="O526" s="198"/>
    </row>
    <row r="527" customFormat="false" ht="12.8" hidden="false" customHeight="false" outlineLevel="0" collapsed="false">
      <c r="O527" s="198"/>
    </row>
    <row r="528" customFormat="false" ht="12.8" hidden="false" customHeight="false" outlineLevel="0" collapsed="false">
      <c r="O528" s="198"/>
    </row>
    <row r="529" customFormat="false" ht="12.8" hidden="false" customHeight="false" outlineLevel="0" collapsed="false">
      <c r="O529" s="198"/>
    </row>
    <row r="530" customFormat="false" ht="12.8" hidden="false" customHeight="false" outlineLevel="0" collapsed="false">
      <c r="O530" s="198"/>
    </row>
    <row r="531" customFormat="false" ht="12.8" hidden="false" customHeight="false" outlineLevel="0" collapsed="false">
      <c r="O531" s="198"/>
    </row>
    <row r="532" customFormat="false" ht="12.8" hidden="false" customHeight="false" outlineLevel="0" collapsed="false">
      <c r="O532" s="198"/>
    </row>
    <row r="533" customFormat="false" ht="12.8" hidden="false" customHeight="false" outlineLevel="0" collapsed="false">
      <c r="O533" s="198"/>
    </row>
    <row r="534" customFormat="false" ht="12.8" hidden="false" customHeight="false" outlineLevel="0" collapsed="false">
      <c r="O534" s="198"/>
    </row>
    <row r="535" customFormat="false" ht="12.8" hidden="false" customHeight="false" outlineLevel="0" collapsed="false">
      <c r="O535" s="198"/>
    </row>
    <row r="536" customFormat="false" ht="12.8" hidden="false" customHeight="false" outlineLevel="0" collapsed="false">
      <c r="O536" s="198"/>
    </row>
    <row r="537" customFormat="false" ht="12.8" hidden="false" customHeight="false" outlineLevel="0" collapsed="false">
      <c r="O537" s="198"/>
    </row>
    <row r="538" customFormat="false" ht="12.8" hidden="false" customHeight="false" outlineLevel="0" collapsed="false">
      <c r="O538" s="198"/>
    </row>
    <row r="539" customFormat="false" ht="12.8" hidden="false" customHeight="false" outlineLevel="0" collapsed="false">
      <c r="O539" s="198"/>
    </row>
    <row r="540" customFormat="false" ht="12.8" hidden="false" customHeight="false" outlineLevel="0" collapsed="false">
      <c r="O540" s="198"/>
    </row>
    <row r="541" customFormat="false" ht="12.8" hidden="false" customHeight="false" outlineLevel="0" collapsed="false">
      <c r="O541" s="198"/>
    </row>
    <row r="542" customFormat="false" ht="12.8" hidden="false" customHeight="false" outlineLevel="0" collapsed="false">
      <c r="O542" s="198"/>
    </row>
    <row r="543" customFormat="false" ht="12.8" hidden="false" customHeight="false" outlineLevel="0" collapsed="false">
      <c r="O543" s="198"/>
    </row>
    <row r="544" customFormat="false" ht="12.8" hidden="false" customHeight="false" outlineLevel="0" collapsed="false">
      <c r="O544" s="198"/>
    </row>
    <row r="545" customFormat="false" ht="12.8" hidden="false" customHeight="false" outlineLevel="0" collapsed="false">
      <c r="O545" s="198"/>
    </row>
    <row r="546" customFormat="false" ht="12.8" hidden="false" customHeight="false" outlineLevel="0" collapsed="false">
      <c r="O546" s="198"/>
    </row>
    <row r="547" customFormat="false" ht="12.8" hidden="false" customHeight="false" outlineLevel="0" collapsed="false">
      <c r="O547" s="198"/>
    </row>
    <row r="548" customFormat="false" ht="12.8" hidden="false" customHeight="false" outlineLevel="0" collapsed="false">
      <c r="O548" s="198"/>
    </row>
    <row r="549" customFormat="false" ht="12.8" hidden="false" customHeight="false" outlineLevel="0" collapsed="false">
      <c r="O549" s="198"/>
    </row>
    <row r="550" customFormat="false" ht="12.8" hidden="false" customHeight="false" outlineLevel="0" collapsed="false">
      <c r="O550" s="198"/>
    </row>
    <row r="551" customFormat="false" ht="12.8" hidden="false" customHeight="false" outlineLevel="0" collapsed="false">
      <c r="O551" s="198"/>
    </row>
    <row r="552" customFormat="false" ht="12.8" hidden="false" customHeight="false" outlineLevel="0" collapsed="false">
      <c r="O552" s="198"/>
    </row>
    <row r="553" customFormat="false" ht="12.8" hidden="false" customHeight="false" outlineLevel="0" collapsed="false">
      <c r="O553" s="198"/>
    </row>
    <row r="554" customFormat="false" ht="12.8" hidden="false" customHeight="false" outlineLevel="0" collapsed="false">
      <c r="O554" s="198"/>
    </row>
    <row r="555" customFormat="false" ht="12.8" hidden="false" customHeight="false" outlineLevel="0" collapsed="false">
      <c r="O555" s="198"/>
    </row>
    <row r="556" customFormat="false" ht="12.8" hidden="false" customHeight="false" outlineLevel="0" collapsed="false">
      <c r="O556" s="198"/>
    </row>
    <row r="557" customFormat="false" ht="12.8" hidden="false" customHeight="false" outlineLevel="0" collapsed="false">
      <c r="N557" s="198"/>
      <c r="O557" s="198"/>
    </row>
    <row r="558" customFormat="false" ht="12.8" hidden="false" customHeight="false" outlineLevel="0" collapsed="false">
      <c r="O558" s="198"/>
    </row>
    <row r="559" customFormat="false" ht="12.8" hidden="false" customHeight="false" outlineLevel="0" collapsed="false">
      <c r="O559" s="198"/>
    </row>
    <row r="560" customFormat="false" ht="12.8" hidden="false" customHeight="false" outlineLevel="0" collapsed="false">
      <c r="O560" s="198"/>
    </row>
    <row r="561" customFormat="false" ht="12.8" hidden="false" customHeight="false" outlineLevel="0" collapsed="false">
      <c r="O561" s="198"/>
    </row>
    <row r="562" customFormat="false" ht="12.8" hidden="false" customHeight="false" outlineLevel="0" collapsed="false">
      <c r="O562" s="198"/>
    </row>
    <row r="563" customFormat="false" ht="12.8" hidden="false" customHeight="false" outlineLevel="0" collapsed="false">
      <c r="O563" s="198"/>
    </row>
    <row r="564" customFormat="false" ht="12.8" hidden="false" customHeight="false" outlineLevel="0" collapsed="false">
      <c r="O564" s="198"/>
    </row>
    <row r="565" customFormat="false" ht="12.8" hidden="false" customHeight="false" outlineLevel="0" collapsed="false">
      <c r="O565" s="198"/>
    </row>
    <row r="566" customFormat="false" ht="12.8" hidden="false" customHeight="false" outlineLevel="0" collapsed="false">
      <c r="O566" s="198"/>
    </row>
    <row r="567" customFormat="false" ht="12.8" hidden="false" customHeight="false" outlineLevel="0" collapsed="false">
      <c r="O567" s="198"/>
    </row>
    <row r="568" customFormat="false" ht="12.8" hidden="false" customHeight="false" outlineLevel="0" collapsed="false">
      <c r="O568" s="198"/>
    </row>
    <row r="569" customFormat="false" ht="12.8" hidden="false" customHeight="false" outlineLevel="0" collapsed="false">
      <c r="O569" s="198"/>
    </row>
    <row r="570" customFormat="false" ht="12.8" hidden="false" customHeight="false" outlineLevel="0" collapsed="false">
      <c r="O570" s="198"/>
    </row>
    <row r="571" customFormat="false" ht="12.8" hidden="false" customHeight="false" outlineLevel="0" collapsed="false">
      <c r="O571" s="198"/>
    </row>
    <row r="572" customFormat="false" ht="12.8" hidden="false" customHeight="false" outlineLevel="0" collapsed="false">
      <c r="O572" s="198"/>
    </row>
    <row r="573" customFormat="false" ht="12.8" hidden="false" customHeight="false" outlineLevel="0" collapsed="false">
      <c r="O573" s="198"/>
    </row>
    <row r="574" customFormat="false" ht="12.8" hidden="false" customHeight="false" outlineLevel="0" collapsed="false">
      <c r="O574" s="198"/>
    </row>
    <row r="575" customFormat="false" ht="12.8" hidden="false" customHeight="false" outlineLevel="0" collapsed="false">
      <c r="O575" s="198"/>
    </row>
    <row r="576" customFormat="false" ht="12.8" hidden="false" customHeight="false" outlineLevel="0" collapsed="false">
      <c r="O576" s="198"/>
    </row>
    <row r="577" customFormat="false" ht="12.8" hidden="false" customHeight="false" outlineLevel="0" collapsed="false">
      <c r="O577" s="198"/>
    </row>
    <row r="578" customFormat="false" ht="12.8" hidden="false" customHeight="false" outlineLevel="0" collapsed="false">
      <c r="O578" s="198"/>
    </row>
    <row r="579" customFormat="false" ht="12.8" hidden="false" customHeight="false" outlineLevel="0" collapsed="false">
      <c r="O579" s="198"/>
    </row>
    <row r="580" customFormat="false" ht="12.8" hidden="false" customHeight="false" outlineLevel="0" collapsed="false">
      <c r="O580" s="198"/>
    </row>
    <row r="581" customFormat="false" ht="12.8" hidden="false" customHeight="false" outlineLevel="0" collapsed="false">
      <c r="O581" s="198"/>
    </row>
    <row r="582" customFormat="false" ht="12.8" hidden="false" customHeight="false" outlineLevel="0" collapsed="false">
      <c r="O582" s="198"/>
    </row>
    <row r="583" customFormat="false" ht="12.8" hidden="false" customHeight="false" outlineLevel="0" collapsed="false">
      <c r="O583" s="198"/>
    </row>
    <row r="584" customFormat="false" ht="12.8" hidden="false" customHeight="false" outlineLevel="0" collapsed="false">
      <c r="O584" s="198"/>
    </row>
    <row r="585" customFormat="false" ht="12.8" hidden="false" customHeight="false" outlineLevel="0" collapsed="false">
      <c r="O585" s="198"/>
    </row>
    <row r="586" customFormat="false" ht="12.8" hidden="false" customHeight="false" outlineLevel="0" collapsed="false">
      <c r="O586" s="198"/>
    </row>
    <row r="587" customFormat="false" ht="12.8" hidden="false" customHeight="false" outlineLevel="0" collapsed="false">
      <c r="O587" s="198"/>
    </row>
    <row r="588" customFormat="false" ht="12.8" hidden="false" customHeight="false" outlineLevel="0" collapsed="false">
      <c r="O588" s="198"/>
    </row>
    <row r="589" customFormat="false" ht="12.8" hidden="false" customHeight="false" outlineLevel="0" collapsed="false">
      <c r="O589" s="198"/>
    </row>
    <row r="590" customFormat="false" ht="12.8" hidden="false" customHeight="false" outlineLevel="0" collapsed="false">
      <c r="O590" s="198"/>
    </row>
    <row r="591" customFormat="false" ht="12.8" hidden="false" customHeight="false" outlineLevel="0" collapsed="false">
      <c r="O591" s="198"/>
    </row>
    <row r="592" customFormat="false" ht="12.8" hidden="false" customHeight="false" outlineLevel="0" collapsed="false">
      <c r="O592" s="198"/>
    </row>
    <row r="593" customFormat="false" ht="12.8" hidden="false" customHeight="false" outlineLevel="0" collapsed="false">
      <c r="O593" s="198"/>
    </row>
    <row r="594" customFormat="false" ht="12.8" hidden="false" customHeight="false" outlineLevel="0" collapsed="false">
      <c r="O594" s="198"/>
    </row>
    <row r="595" customFormat="false" ht="12.8" hidden="false" customHeight="false" outlineLevel="0" collapsed="false">
      <c r="O595" s="198"/>
    </row>
    <row r="596" customFormat="false" ht="12.8" hidden="false" customHeight="false" outlineLevel="0" collapsed="false">
      <c r="O596" s="198"/>
    </row>
    <row r="597" customFormat="false" ht="12.8" hidden="false" customHeight="false" outlineLevel="0" collapsed="false">
      <c r="O597" s="198"/>
    </row>
    <row r="598" customFormat="false" ht="12.8" hidden="false" customHeight="false" outlineLevel="0" collapsed="false">
      <c r="O598" s="198"/>
    </row>
    <row r="599" customFormat="false" ht="12.8" hidden="false" customHeight="false" outlineLevel="0" collapsed="false">
      <c r="O599" s="198"/>
    </row>
    <row r="600" customFormat="false" ht="12.8" hidden="false" customHeight="false" outlineLevel="0" collapsed="false">
      <c r="O600" s="198"/>
    </row>
    <row r="601" customFormat="false" ht="12.8" hidden="false" customHeight="false" outlineLevel="0" collapsed="false">
      <c r="O601" s="198"/>
    </row>
    <row r="602" customFormat="false" ht="12.8" hidden="false" customHeight="false" outlineLevel="0" collapsed="false">
      <c r="O602" s="198"/>
    </row>
    <row r="603" customFormat="false" ht="12.8" hidden="false" customHeight="false" outlineLevel="0" collapsed="false">
      <c r="O603" s="198"/>
    </row>
    <row r="604" customFormat="false" ht="12.8" hidden="false" customHeight="false" outlineLevel="0" collapsed="false">
      <c r="O604" s="198"/>
    </row>
    <row r="605" customFormat="false" ht="12.8" hidden="false" customHeight="false" outlineLevel="0" collapsed="false">
      <c r="O605" s="198"/>
    </row>
    <row r="606" customFormat="false" ht="12.8" hidden="false" customHeight="false" outlineLevel="0" collapsed="false">
      <c r="O606" s="198"/>
    </row>
    <row r="607" customFormat="false" ht="12.8" hidden="false" customHeight="false" outlineLevel="0" collapsed="false">
      <c r="O607" s="198"/>
    </row>
    <row r="608" customFormat="false" ht="12.8" hidden="false" customHeight="false" outlineLevel="0" collapsed="false">
      <c r="O608" s="198"/>
    </row>
    <row r="609" customFormat="false" ht="12.8" hidden="false" customHeight="false" outlineLevel="0" collapsed="false">
      <c r="O609" s="198"/>
    </row>
    <row r="610" customFormat="false" ht="12.8" hidden="false" customHeight="false" outlineLevel="0" collapsed="false">
      <c r="O610" s="198"/>
    </row>
    <row r="611" customFormat="false" ht="12.8" hidden="false" customHeight="false" outlineLevel="0" collapsed="false">
      <c r="O611" s="198"/>
    </row>
    <row r="612" customFormat="false" ht="12.8" hidden="false" customHeight="false" outlineLevel="0" collapsed="false">
      <c r="O612" s="198"/>
    </row>
    <row r="613" customFormat="false" ht="12.8" hidden="false" customHeight="false" outlineLevel="0" collapsed="false">
      <c r="O613" s="198"/>
    </row>
    <row r="614" customFormat="false" ht="12.8" hidden="false" customHeight="false" outlineLevel="0" collapsed="false">
      <c r="O614" s="198"/>
    </row>
    <row r="615" customFormat="false" ht="12.8" hidden="false" customHeight="false" outlineLevel="0" collapsed="false">
      <c r="O615" s="198"/>
    </row>
    <row r="616" customFormat="false" ht="12.8" hidden="false" customHeight="false" outlineLevel="0" collapsed="false">
      <c r="O616" s="198"/>
    </row>
    <row r="617" customFormat="false" ht="12.8" hidden="false" customHeight="false" outlineLevel="0" collapsed="false">
      <c r="O617" s="198"/>
    </row>
    <row r="618" customFormat="false" ht="12.8" hidden="false" customHeight="false" outlineLevel="0" collapsed="false">
      <c r="O618" s="198"/>
    </row>
    <row r="619" customFormat="false" ht="12.8" hidden="false" customHeight="false" outlineLevel="0" collapsed="false">
      <c r="O619" s="198"/>
    </row>
    <row r="620" customFormat="false" ht="12.8" hidden="false" customHeight="false" outlineLevel="0" collapsed="false">
      <c r="O620" s="198"/>
    </row>
    <row r="621" customFormat="false" ht="12.8" hidden="false" customHeight="false" outlineLevel="0" collapsed="false">
      <c r="O621" s="198"/>
    </row>
    <row r="622" customFormat="false" ht="12.8" hidden="false" customHeight="false" outlineLevel="0" collapsed="false">
      <c r="O622" s="198"/>
    </row>
    <row r="623" customFormat="false" ht="12.8" hidden="false" customHeight="false" outlineLevel="0" collapsed="false">
      <c r="O623" s="198"/>
    </row>
    <row r="624" customFormat="false" ht="12.8" hidden="false" customHeight="false" outlineLevel="0" collapsed="false">
      <c r="O624" s="198"/>
    </row>
    <row r="625" customFormat="false" ht="12.8" hidden="false" customHeight="false" outlineLevel="0" collapsed="false">
      <c r="O625" s="198"/>
    </row>
    <row r="626" customFormat="false" ht="12.8" hidden="false" customHeight="false" outlineLevel="0" collapsed="false">
      <c r="O626" s="198"/>
    </row>
    <row r="627" customFormat="false" ht="12.8" hidden="false" customHeight="false" outlineLevel="0" collapsed="false">
      <c r="O627" s="198"/>
    </row>
    <row r="628" customFormat="false" ht="12.8" hidden="false" customHeight="false" outlineLevel="0" collapsed="false">
      <c r="O628" s="198"/>
    </row>
    <row r="629" customFormat="false" ht="12.8" hidden="false" customHeight="false" outlineLevel="0" collapsed="false">
      <c r="O629" s="198"/>
    </row>
    <row r="630" customFormat="false" ht="12.8" hidden="false" customHeight="false" outlineLevel="0" collapsed="false">
      <c r="O630" s="198"/>
    </row>
    <row r="631" customFormat="false" ht="12.8" hidden="false" customHeight="false" outlineLevel="0" collapsed="false">
      <c r="O631" s="198"/>
    </row>
    <row r="632" customFormat="false" ht="12.8" hidden="false" customHeight="false" outlineLevel="0" collapsed="false">
      <c r="O632" s="198"/>
    </row>
    <row r="633" customFormat="false" ht="12.8" hidden="false" customHeight="false" outlineLevel="0" collapsed="false">
      <c r="O633" s="198"/>
    </row>
    <row r="634" customFormat="false" ht="12.8" hidden="false" customHeight="false" outlineLevel="0" collapsed="false">
      <c r="O634" s="198"/>
    </row>
    <row r="635" customFormat="false" ht="12.8" hidden="false" customHeight="false" outlineLevel="0" collapsed="false">
      <c r="O635" s="198"/>
    </row>
    <row r="636" customFormat="false" ht="12.8" hidden="false" customHeight="false" outlineLevel="0" collapsed="false">
      <c r="O636" s="198"/>
    </row>
    <row r="637" customFormat="false" ht="12.8" hidden="false" customHeight="false" outlineLevel="0" collapsed="false">
      <c r="O637" s="198"/>
    </row>
    <row r="638" customFormat="false" ht="12.8" hidden="false" customHeight="false" outlineLevel="0" collapsed="false">
      <c r="O638" s="198"/>
    </row>
    <row r="639" customFormat="false" ht="12.8" hidden="false" customHeight="false" outlineLevel="0" collapsed="false">
      <c r="O639" s="198"/>
    </row>
    <row r="640" customFormat="false" ht="12.8" hidden="false" customHeight="false" outlineLevel="0" collapsed="false">
      <c r="O640" s="198"/>
    </row>
    <row r="641" customFormat="false" ht="12.8" hidden="false" customHeight="false" outlineLevel="0" collapsed="false">
      <c r="O641" s="198"/>
    </row>
    <row r="642" customFormat="false" ht="12.8" hidden="false" customHeight="false" outlineLevel="0" collapsed="false">
      <c r="O642" s="198"/>
    </row>
    <row r="643" customFormat="false" ht="12.8" hidden="false" customHeight="false" outlineLevel="0" collapsed="false">
      <c r="O643" s="198"/>
    </row>
    <row r="644" customFormat="false" ht="12.8" hidden="false" customHeight="false" outlineLevel="0" collapsed="false">
      <c r="O644" s="198"/>
    </row>
    <row r="645" customFormat="false" ht="12.8" hidden="false" customHeight="false" outlineLevel="0" collapsed="false">
      <c r="O645" s="198"/>
    </row>
    <row r="646" customFormat="false" ht="12.8" hidden="false" customHeight="false" outlineLevel="0" collapsed="false">
      <c r="O646" s="198"/>
    </row>
    <row r="647" customFormat="false" ht="12.8" hidden="false" customHeight="false" outlineLevel="0" collapsed="false">
      <c r="O647" s="198"/>
    </row>
    <row r="648" customFormat="false" ht="12.8" hidden="false" customHeight="false" outlineLevel="0" collapsed="false">
      <c r="O648" s="198"/>
    </row>
    <row r="649" customFormat="false" ht="12.8" hidden="false" customHeight="false" outlineLevel="0" collapsed="false">
      <c r="O649" s="198"/>
    </row>
    <row r="650" customFormat="false" ht="12.8" hidden="false" customHeight="false" outlineLevel="0" collapsed="false">
      <c r="O650" s="198"/>
    </row>
    <row r="651" customFormat="false" ht="12.8" hidden="false" customHeight="false" outlineLevel="0" collapsed="false">
      <c r="O651" s="198"/>
    </row>
    <row r="652" customFormat="false" ht="12.8" hidden="false" customHeight="false" outlineLevel="0" collapsed="false">
      <c r="O652" s="198"/>
    </row>
    <row r="653" customFormat="false" ht="12.8" hidden="false" customHeight="false" outlineLevel="0" collapsed="false">
      <c r="O653" s="198"/>
    </row>
    <row r="654" customFormat="false" ht="12.8" hidden="false" customHeight="false" outlineLevel="0" collapsed="false">
      <c r="O654" s="198"/>
    </row>
    <row r="655" customFormat="false" ht="12.8" hidden="false" customHeight="false" outlineLevel="0" collapsed="false">
      <c r="O655" s="198"/>
    </row>
    <row r="656" customFormat="false" ht="12.8" hidden="false" customHeight="false" outlineLevel="0" collapsed="false">
      <c r="O656" s="198"/>
    </row>
    <row r="657" customFormat="false" ht="12.8" hidden="false" customHeight="false" outlineLevel="0" collapsed="false">
      <c r="O657" s="198"/>
    </row>
    <row r="658" customFormat="false" ht="12.8" hidden="false" customHeight="false" outlineLevel="0" collapsed="false">
      <c r="O658" s="198"/>
    </row>
    <row r="659" customFormat="false" ht="12.8" hidden="false" customHeight="false" outlineLevel="0" collapsed="false">
      <c r="O659" s="198"/>
    </row>
    <row r="660" customFormat="false" ht="12.8" hidden="false" customHeight="false" outlineLevel="0" collapsed="false">
      <c r="O660" s="198"/>
    </row>
    <row r="661" customFormat="false" ht="12.8" hidden="false" customHeight="false" outlineLevel="0" collapsed="false">
      <c r="O661" s="198"/>
    </row>
    <row r="662" customFormat="false" ht="12.8" hidden="false" customHeight="false" outlineLevel="0" collapsed="false">
      <c r="O662" s="198"/>
    </row>
    <row r="663" customFormat="false" ht="12.8" hidden="false" customHeight="false" outlineLevel="0" collapsed="false">
      <c r="O663" s="198"/>
    </row>
    <row r="664" customFormat="false" ht="12.8" hidden="false" customHeight="false" outlineLevel="0" collapsed="false">
      <c r="O664" s="198"/>
    </row>
    <row r="665" customFormat="false" ht="12.8" hidden="false" customHeight="false" outlineLevel="0" collapsed="false">
      <c r="O665" s="198"/>
    </row>
    <row r="666" customFormat="false" ht="12.8" hidden="false" customHeight="false" outlineLevel="0" collapsed="false">
      <c r="O666" s="198"/>
    </row>
    <row r="667" customFormat="false" ht="12.8" hidden="false" customHeight="false" outlineLevel="0" collapsed="false">
      <c r="O667" s="198"/>
    </row>
    <row r="668" customFormat="false" ht="12.8" hidden="false" customHeight="false" outlineLevel="0" collapsed="false">
      <c r="O668" s="198"/>
    </row>
    <row r="669" customFormat="false" ht="12.8" hidden="false" customHeight="false" outlineLevel="0" collapsed="false">
      <c r="O669" s="198"/>
    </row>
    <row r="670" customFormat="false" ht="12.8" hidden="false" customHeight="false" outlineLevel="0" collapsed="false">
      <c r="O670" s="198"/>
    </row>
    <row r="671" customFormat="false" ht="12.8" hidden="false" customHeight="false" outlineLevel="0" collapsed="false">
      <c r="O671" s="198"/>
    </row>
    <row r="672" customFormat="false" ht="12.8" hidden="false" customHeight="false" outlineLevel="0" collapsed="false">
      <c r="O672" s="198"/>
    </row>
    <row r="673" customFormat="false" ht="12.8" hidden="false" customHeight="false" outlineLevel="0" collapsed="false">
      <c r="O673" s="198"/>
    </row>
    <row r="674" customFormat="false" ht="12.8" hidden="false" customHeight="false" outlineLevel="0" collapsed="false">
      <c r="O674" s="198"/>
    </row>
    <row r="675" customFormat="false" ht="12.8" hidden="false" customHeight="false" outlineLevel="0" collapsed="false">
      <c r="O675" s="198"/>
    </row>
    <row r="676" customFormat="false" ht="12.8" hidden="false" customHeight="false" outlineLevel="0" collapsed="false">
      <c r="O676" s="198"/>
    </row>
    <row r="677" customFormat="false" ht="12.8" hidden="false" customHeight="false" outlineLevel="0" collapsed="false">
      <c r="O677" s="198"/>
    </row>
    <row r="678" customFormat="false" ht="12.8" hidden="false" customHeight="false" outlineLevel="0" collapsed="false">
      <c r="O678" s="198"/>
    </row>
    <row r="679" customFormat="false" ht="12.8" hidden="false" customHeight="false" outlineLevel="0" collapsed="false">
      <c r="O679" s="198"/>
    </row>
    <row r="680" customFormat="false" ht="12.8" hidden="false" customHeight="false" outlineLevel="0" collapsed="false">
      <c r="O680" s="198"/>
    </row>
    <row r="681" customFormat="false" ht="12.8" hidden="false" customHeight="false" outlineLevel="0" collapsed="false">
      <c r="O681" s="198"/>
    </row>
    <row r="682" customFormat="false" ht="12.8" hidden="false" customHeight="false" outlineLevel="0" collapsed="false">
      <c r="O682" s="198"/>
    </row>
    <row r="683" customFormat="false" ht="12.8" hidden="false" customHeight="false" outlineLevel="0" collapsed="false">
      <c r="O683" s="198"/>
    </row>
    <row r="684" customFormat="false" ht="12.8" hidden="false" customHeight="false" outlineLevel="0" collapsed="false">
      <c r="O684" s="198"/>
    </row>
    <row r="685" customFormat="false" ht="12.8" hidden="false" customHeight="false" outlineLevel="0" collapsed="false">
      <c r="O685" s="198"/>
    </row>
    <row r="686" customFormat="false" ht="12.8" hidden="false" customHeight="false" outlineLevel="0" collapsed="false">
      <c r="O686" s="198"/>
    </row>
    <row r="687" customFormat="false" ht="12.8" hidden="false" customHeight="false" outlineLevel="0" collapsed="false">
      <c r="O687" s="198"/>
    </row>
    <row r="688" customFormat="false" ht="12.8" hidden="false" customHeight="false" outlineLevel="0" collapsed="false">
      <c r="O688" s="198"/>
    </row>
    <row r="689" customFormat="false" ht="12.8" hidden="false" customHeight="false" outlineLevel="0" collapsed="false">
      <c r="O689" s="198"/>
    </row>
    <row r="690" customFormat="false" ht="12.8" hidden="false" customHeight="false" outlineLevel="0" collapsed="false">
      <c r="O690" s="198"/>
    </row>
    <row r="691" customFormat="false" ht="12.8" hidden="false" customHeight="false" outlineLevel="0" collapsed="false">
      <c r="O691" s="198"/>
    </row>
    <row r="692" customFormat="false" ht="12.8" hidden="false" customHeight="false" outlineLevel="0" collapsed="false">
      <c r="O692" s="198"/>
    </row>
    <row r="693" customFormat="false" ht="12.8" hidden="false" customHeight="false" outlineLevel="0" collapsed="false">
      <c r="O693" s="198"/>
    </row>
    <row r="694" customFormat="false" ht="12.8" hidden="false" customHeight="false" outlineLevel="0" collapsed="false">
      <c r="O694" s="198"/>
    </row>
    <row r="695" customFormat="false" ht="12.8" hidden="false" customHeight="false" outlineLevel="0" collapsed="false">
      <c r="O695" s="198"/>
    </row>
    <row r="696" customFormat="false" ht="12.8" hidden="false" customHeight="false" outlineLevel="0" collapsed="false">
      <c r="O696" s="198"/>
    </row>
    <row r="697" customFormat="false" ht="12.8" hidden="false" customHeight="false" outlineLevel="0" collapsed="false">
      <c r="O697" s="198"/>
    </row>
    <row r="698" customFormat="false" ht="12.8" hidden="false" customHeight="false" outlineLevel="0" collapsed="false">
      <c r="O698" s="198"/>
    </row>
    <row r="699" customFormat="false" ht="12.8" hidden="false" customHeight="false" outlineLevel="0" collapsed="false">
      <c r="O699" s="198"/>
    </row>
    <row r="700" customFormat="false" ht="12.8" hidden="false" customHeight="false" outlineLevel="0" collapsed="false">
      <c r="O700" s="198"/>
    </row>
    <row r="701" customFormat="false" ht="12.8" hidden="false" customHeight="false" outlineLevel="0" collapsed="false">
      <c r="O701" s="198"/>
    </row>
    <row r="702" customFormat="false" ht="12.8" hidden="false" customHeight="false" outlineLevel="0" collapsed="false">
      <c r="O702" s="198"/>
    </row>
    <row r="703" customFormat="false" ht="12.8" hidden="false" customHeight="false" outlineLevel="0" collapsed="false">
      <c r="O703" s="198"/>
    </row>
    <row r="704" customFormat="false" ht="12.8" hidden="false" customHeight="false" outlineLevel="0" collapsed="false">
      <c r="O704" s="198"/>
    </row>
    <row r="705" customFormat="false" ht="12.8" hidden="false" customHeight="false" outlineLevel="0" collapsed="false">
      <c r="O705" s="198"/>
    </row>
    <row r="706" customFormat="false" ht="12.8" hidden="false" customHeight="false" outlineLevel="0" collapsed="false">
      <c r="O706" s="198"/>
    </row>
    <row r="707" customFormat="false" ht="12.8" hidden="false" customHeight="false" outlineLevel="0" collapsed="false">
      <c r="O707" s="198"/>
    </row>
    <row r="708" customFormat="false" ht="12.8" hidden="false" customHeight="false" outlineLevel="0" collapsed="false">
      <c r="O708" s="198"/>
    </row>
    <row r="709" customFormat="false" ht="12.8" hidden="false" customHeight="false" outlineLevel="0" collapsed="false">
      <c r="O709" s="198"/>
    </row>
    <row r="710" customFormat="false" ht="12.8" hidden="false" customHeight="false" outlineLevel="0" collapsed="false">
      <c r="O710" s="198"/>
    </row>
    <row r="711" customFormat="false" ht="12.8" hidden="false" customHeight="false" outlineLevel="0" collapsed="false">
      <c r="O711" s="198"/>
    </row>
    <row r="712" customFormat="false" ht="12.8" hidden="false" customHeight="false" outlineLevel="0" collapsed="false">
      <c r="O712" s="198"/>
    </row>
    <row r="713" customFormat="false" ht="12.8" hidden="false" customHeight="false" outlineLevel="0" collapsed="false">
      <c r="O713" s="198"/>
    </row>
    <row r="714" customFormat="false" ht="12.8" hidden="false" customHeight="false" outlineLevel="0" collapsed="false">
      <c r="O714" s="198"/>
    </row>
    <row r="715" customFormat="false" ht="12.8" hidden="false" customHeight="false" outlineLevel="0" collapsed="false">
      <c r="O715" s="198"/>
    </row>
    <row r="716" customFormat="false" ht="12.8" hidden="false" customHeight="false" outlineLevel="0" collapsed="false">
      <c r="O716" s="198"/>
    </row>
    <row r="717" customFormat="false" ht="12.8" hidden="false" customHeight="false" outlineLevel="0" collapsed="false">
      <c r="O717" s="198"/>
    </row>
    <row r="718" customFormat="false" ht="12.8" hidden="false" customHeight="false" outlineLevel="0" collapsed="false">
      <c r="O718" s="198"/>
    </row>
    <row r="719" customFormat="false" ht="12.8" hidden="false" customHeight="false" outlineLevel="0" collapsed="false">
      <c r="O719" s="198"/>
    </row>
    <row r="720" customFormat="false" ht="12.8" hidden="false" customHeight="false" outlineLevel="0" collapsed="false">
      <c r="O720" s="198"/>
    </row>
    <row r="721" customFormat="false" ht="12.8" hidden="false" customHeight="false" outlineLevel="0" collapsed="false">
      <c r="O721" s="198"/>
    </row>
    <row r="722" customFormat="false" ht="12.8" hidden="false" customHeight="false" outlineLevel="0" collapsed="false">
      <c r="O722" s="198"/>
    </row>
    <row r="723" customFormat="false" ht="12.8" hidden="false" customHeight="false" outlineLevel="0" collapsed="false">
      <c r="O723" s="198"/>
    </row>
    <row r="724" customFormat="false" ht="12.8" hidden="false" customHeight="false" outlineLevel="0" collapsed="false">
      <c r="O724" s="198"/>
    </row>
    <row r="725" customFormat="false" ht="12.8" hidden="false" customHeight="false" outlineLevel="0" collapsed="false">
      <c r="N725" s="198"/>
      <c r="O725" s="198"/>
    </row>
    <row r="726" customFormat="false" ht="12.8" hidden="false" customHeight="false" outlineLevel="0" collapsed="false">
      <c r="N726" s="198"/>
      <c r="O726" s="198"/>
    </row>
    <row r="727" customFormat="false" ht="12.8" hidden="false" customHeight="false" outlineLevel="0" collapsed="false">
      <c r="O727" s="198"/>
    </row>
    <row r="728" customFormat="false" ht="12.8" hidden="false" customHeight="false" outlineLevel="0" collapsed="false">
      <c r="O728" s="198"/>
    </row>
    <row r="729" customFormat="false" ht="12.8" hidden="false" customHeight="false" outlineLevel="0" collapsed="false">
      <c r="O729" s="198"/>
    </row>
    <row r="730" customFormat="false" ht="12.8" hidden="false" customHeight="false" outlineLevel="0" collapsed="false">
      <c r="O730" s="198"/>
    </row>
    <row r="731" customFormat="false" ht="12.8" hidden="false" customHeight="false" outlineLevel="0" collapsed="false">
      <c r="O731" s="198"/>
    </row>
    <row r="732" customFormat="false" ht="12.8" hidden="false" customHeight="false" outlineLevel="0" collapsed="false">
      <c r="O732" s="198"/>
    </row>
    <row r="733" customFormat="false" ht="12.8" hidden="false" customHeight="false" outlineLevel="0" collapsed="false">
      <c r="O733" s="198"/>
    </row>
    <row r="734" customFormat="false" ht="12.8" hidden="false" customHeight="false" outlineLevel="0" collapsed="false">
      <c r="O734" s="198"/>
    </row>
    <row r="735" customFormat="false" ht="12.8" hidden="false" customHeight="false" outlineLevel="0" collapsed="false">
      <c r="O735" s="198"/>
    </row>
    <row r="736" customFormat="false" ht="12.8" hidden="false" customHeight="false" outlineLevel="0" collapsed="false">
      <c r="O736" s="198"/>
    </row>
    <row r="737" customFormat="false" ht="12.8" hidden="false" customHeight="false" outlineLevel="0" collapsed="false">
      <c r="O737" s="198"/>
    </row>
    <row r="738" customFormat="false" ht="12.8" hidden="false" customHeight="false" outlineLevel="0" collapsed="false">
      <c r="O738" s="198"/>
    </row>
    <row r="739" customFormat="false" ht="12.8" hidden="false" customHeight="false" outlineLevel="0" collapsed="false">
      <c r="O739" s="198"/>
    </row>
    <row r="740" customFormat="false" ht="12.8" hidden="false" customHeight="false" outlineLevel="0" collapsed="false">
      <c r="O740" s="198"/>
    </row>
    <row r="741" customFormat="false" ht="12.8" hidden="false" customHeight="false" outlineLevel="0" collapsed="false">
      <c r="O741" s="198"/>
    </row>
    <row r="742" customFormat="false" ht="12.8" hidden="false" customHeight="false" outlineLevel="0" collapsed="false">
      <c r="O742" s="198"/>
    </row>
    <row r="743" customFormat="false" ht="12.8" hidden="false" customHeight="false" outlineLevel="0" collapsed="false">
      <c r="O743" s="198"/>
    </row>
    <row r="744" customFormat="false" ht="12.8" hidden="false" customHeight="false" outlineLevel="0" collapsed="false">
      <c r="O744" s="198"/>
    </row>
    <row r="745" customFormat="false" ht="12.8" hidden="false" customHeight="false" outlineLevel="0" collapsed="false">
      <c r="O745" s="198"/>
    </row>
    <row r="746" customFormat="false" ht="12.8" hidden="false" customHeight="false" outlineLevel="0" collapsed="false">
      <c r="O746" s="198"/>
    </row>
    <row r="747" customFormat="false" ht="12.8" hidden="false" customHeight="false" outlineLevel="0" collapsed="false">
      <c r="N747" s="198"/>
      <c r="O747" s="198"/>
    </row>
    <row r="748" customFormat="false" ht="12.8" hidden="false" customHeight="false" outlineLevel="0" collapsed="false">
      <c r="N748" s="198"/>
      <c r="O748" s="198"/>
    </row>
    <row r="749" customFormat="false" ht="12.8" hidden="false" customHeight="false" outlineLevel="0" collapsed="false">
      <c r="N749" s="198"/>
      <c r="O749" s="198"/>
    </row>
    <row r="750" customFormat="false" ht="12.8" hidden="false" customHeight="false" outlineLevel="0" collapsed="false">
      <c r="O750" s="198"/>
    </row>
    <row r="751" customFormat="false" ht="12.8" hidden="false" customHeight="false" outlineLevel="0" collapsed="false">
      <c r="O751" s="198"/>
    </row>
    <row r="752" customFormat="false" ht="12.8" hidden="false" customHeight="false" outlineLevel="0" collapsed="false">
      <c r="O752" s="198"/>
    </row>
    <row r="753" customFormat="false" ht="12.8" hidden="false" customHeight="false" outlineLevel="0" collapsed="false">
      <c r="O753" s="198"/>
    </row>
    <row r="754" customFormat="false" ht="12.8" hidden="false" customHeight="false" outlineLevel="0" collapsed="false">
      <c r="O754" s="198"/>
    </row>
    <row r="755" customFormat="false" ht="12.8" hidden="false" customHeight="false" outlineLevel="0" collapsed="false">
      <c r="O755" s="198"/>
    </row>
    <row r="756" customFormat="false" ht="12.8" hidden="false" customHeight="false" outlineLevel="0" collapsed="false">
      <c r="O756" s="198"/>
    </row>
    <row r="757" customFormat="false" ht="12.8" hidden="false" customHeight="false" outlineLevel="0" collapsed="false">
      <c r="O757" s="198"/>
    </row>
    <row r="758" customFormat="false" ht="12.8" hidden="false" customHeight="false" outlineLevel="0" collapsed="false">
      <c r="O758" s="198"/>
    </row>
    <row r="759" customFormat="false" ht="12.8" hidden="false" customHeight="false" outlineLevel="0" collapsed="false">
      <c r="O759" s="198"/>
    </row>
    <row r="760" customFormat="false" ht="12.8" hidden="false" customHeight="false" outlineLevel="0" collapsed="false">
      <c r="O760" s="198"/>
    </row>
    <row r="761" customFormat="false" ht="12.8" hidden="false" customHeight="false" outlineLevel="0" collapsed="false">
      <c r="O761" s="198"/>
    </row>
    <row r="762" customFormat="false" ht="12.8" hidden="false" customHeight="false" outlineLevel="0" collapsed="false">
      <c r="O762" s="198"/>
    </row>
    <row r="763" customFormat="false" ht="12.8" hidden="false" customHeight="false" outlineLevel="0" collapsed="false">
      <c r="O763" s="198"/>
    </row>
    <row r="764" customFormat="false" ht="12.8" hidden="false" customHeight="false" outlineLevel="0" collapsed="false">
      <c r="O764" s="198"/>
    </row>
    <row r="765" customFormat="false" ht="12.8" hidden="false" customHeight="false" outlineLevel="0" collapsed="false">
      <c r="O765" s="198"/>
    </row>
    <row r="766" customFormat="false" ht="12.8" hidden="false" customHeight="false" outlineLevel="0" collapsed="false">
      <c r="O766" s="198"/>
    </row>
    <row r="767" customFormat="false" ht="12.8" hidden="false" customHeight="false" outlineLevel="0" collapsed="false">
      <c r="O767" s="198"/>
    </row>
    <row r="768" customFormat="false" ht="12.8" hidden="false" customHeight="false" outlineLevel="0" collapsed="false">
      <c r="O768" s="198"/>
    </row>
    <row r="769" customFormat="false" ht="12.8" hidden="false" customHeight="false" outlineLevel="0" collapsed="false">
      <c r="O769" s="198"/>
    </row>
    <row r="770" customFormat="false" ht="12.8" hidden="false" customHeight="false" outlineLevel="0" collapsed="false">
      <c r="O770" s="198"/>
    </row>
    <row r="771" customFormat="false" ht="12.8" hidden="false" customHeight="false" outlineLevel="0" collapsed="false">
      <c r="O771" s="198"/>
    </row>
    <row r="772" customFormat="false" ht="12.8" hidden="false" customHeight="false" outlineLevel="0" collapsed="false">
      <c r="O772" s="198"/>
    </row>
    <row r="773" customFormat="false" ht="12.8" hidden="false" customHeight="false" outlineLevel="0" collapsed="false">
      <c r="O773" s="198"/>
    </row>
    <row r="774" customFormat="false" ht="12.8" hidden="false" customHeight="false" outlineLevel="0" collapsed="false">
      <c r="O774" s="198"/>
    </row>
    <row r="775" customFormat="false" ht="12.8" hidden="false" customHeight="false" outlineLevel="0" collapsed="false">
      <c r="O775" s="198"/>
    </row>
    <row r="776" customFormat="false" ht="12.8" hidden="false" customHeight="false" outlineLevel="0" collapsed="false">
      <c r="O776" s="198"/>
    </row>
    <row r="777" customFormat="false" ht="12.8" hidden="false" customHeight="false" outlineLevel="0" collapsed="false">
      <c r="O777" s="198"/>
    </row>
    <row r="778" customFormat="false" ht="12.8" hidden="false" customHeight="false" outlineLevel="0" collapsed="false">
      <c r="O778" s="198"/>
    </row>
    <row r="779" customFormat="false" ht="12.8" hidden="false" customHeight="false" outlineLevel="0" collapsed="false">
      <c r="O779" s="198"/>
    </row>
    <row r="780" customFormat="false" ht="12.8" hidden="false" customHeight="false" outlineLevel="0" collapsed="false">
      <c r="O780" s="198"/>
    </row>
    <row r="781" customFormat="false" ht="12.8" hidden="false" customHeight="false" outlineLevel="0" collapsed="false">
      <c r="O781" s="198"/>
    </row>
    <row r="782" customFormat="false" ht="12.8" hidden="false" customHeight="false" outlineLevel="0" collapsed="false">
      <c r="O782" s="198"/>
    </row>
    <row r="783" customFormat="false" ht="12.8" hidden="false" customHeight="false" outlineLevel="0" collapsed="false">
      <c r="O783" s="198"/>
    </row>
    <row r="784" customFormat="false" ht="12.8" hidden="false" customHeight="false" outlineLevel="0" collapsed="false">
      <c r="O784" s="198"/>
    </row>
    <row r="785" customFormat="false" ht="12.8" hidden="false" customHeight="false" outlineLevel="0" collapsed="false">
      <c r="O785" s="198"/>
    </row>
    <row r="786" customFormat="false" ht="12.8" hidden="false" customHeight="false" outlineLevel="0" collapsed="false">
      <c r="O786" s="198"/>
    </row>
    <row r="787" customFormat="false" ht="12.8" hidden="false" customHeight="false" outlineLevel="0" collapsed="false">
      <c r="O787" s="198"/>
    </row>
    <row r="788" customFormat="false" ht="12.8" hidden="false" customHeight="false" outlineLevel="0" collapsed="false">
      <c r="O788" s="198"/>
    </row>
    <row r="789" customFormat="false" ht="12.8" hidden="false" customHeight="false" outlineLevel="0" collapsed="false">
      <c r="O789" s="198"/>
    </row>
    <row r="790" customFormat="false" ht="12.8" hidden="false" customHeight="false" outlineLevel="0" collapsed="false">
      <c r="O790" s="198"/>
    </row>
    <row r="791" customFormat="false" ht="12.8" hidden="false" customHeight="false" outlineLevel="0" collapsed="false">
      <c r="O791" s="198"/>
    </row>
    <row r="792" customFormat="false" ht="12.8" hidden="false" customHeight="false" outlineLevel="0" collapsed="false">
      <c r="O792" s="198"/>
    </row>
    <row r="793" customFormat="false" ht="12.8" hidden="false" customHeight="false" outlineLevel="0" collapsed="false">
      <c r="O793" s="198"/>
    </row>
    <row r="794" customFormat="false" ht="12.8" hidden="false" customHeight="false" outlineLevel="0" collapsed="false">
      <c r="O794" s="198"/>
    </row>
    <row r="795" customFormat="false" ht="12.8" hidden="false" customHeight="false" outlineLevel="0" collapsed="false">
      <c r="O795" s="198"/>
    </row>
    <row r="796" customFormat="false" ht="12.8" hidden="false" customHeight="false" outlineLevel="0" collapsed="false">
      <c r="O796" s="198"/>
    </row>
    <row r="797" customFormat="false" ht="12.8" hidden="false" customHeight="false" outlineLevel="0" collapsed="false">
      <c r="O797" s="198"/>
    </row>
    <row r="798" customFormat="false" ht="12.8" hidden="false" customHeight="false" outlineLevel="0" collapsed="false">
      <c r="O798" s="198"/>
    </row>
    <row r="799" customFormat="false" ht="12.8" hidden="false" customHeight="false" outlineLevel="0" collapsed="false">
      <c r="N799" s="198"/>
      <c r="O799" s="198"/>
    </row>
    <row r="800" customFormat="false" ht="12.8" hidden="false" customHeight="false" outlineLevel="0" collapsed="false">
      <c r="O800" s="198"/>
    </row>
    <row r="801" customFormat="false" ht="12.8" hidden="false" customHeight="false" outlineLevel="0" collapsed="false">
      <c r="O801" s="198"/>
    </row>
    <row r="802" customFormat="false" ht="12.8" hidden="false" customHeight="false" outlineLevel="0" collapsed="false">
      <c r="O802" s="198"/>
    </row>
    <row r="803" customFormat="false" ht="12.8" hidden="false" customHeight="false" outlineLevel="0" collapsed="false">
      <c r="O803" s="198"/>
    </row>
    <row r="804" customFormat="false" ht="12.8" hidden="false" customHeight="false" outlineLevel="0" collapsed="false">
      <c r="O804" s="198"/>
    </row>
    <row r="805" customFormat="false" ht="12.8" hidden="false" customHeight="false" outlineLevel="0" collapsed="false">
      <c r="O805" s="198"/>
    </row>
    <row r="806" customFormat="false" ht="12.8" hidden="false" customHeight="false" outlineLevel="0" collapsed="false">
      <c r="O806" s="198"/>
    </row>
    <row r="807" customFormat="false" ht="12.8" hidden="false" customHeight="false" outlineLevel="0" collapsed="false">
      <c r="O807" s="198"/>
    </row>
    <row r="808" customFormat="false" ht="12.8" hidden="false" customHeight="false" outlineLevel="0" collapsed="false">
      <c r="O808" s="198"/>
    </row>
    <row r="809" customFormat="false" ht="12.8" hidden="false" customHeight="false" outlineLevel="0" collapsed="false">
      <c r="O809" s="198"/>
    </row>
    <row r="810" customFormat="false" ht="12.8" hidden="false" customHeight="false" outlineLevel="0" collapsed="false">
      <c r="O810" s="198"/>
    </row>
    <row r="811" customFormat="false" ht="12.8" hidden="false" customHeight="false" outlineLevel="0" collapsed="false">
      <c r="O811" s="198"/>
    </row>
    <row r="812" customFormat="false" ht="12.8" hidden="false" customHeight="false" outlineLevel="0" collapsed="false">
      <c r="O812" s="198"/>
    </row>
    <row r="813" customFormat="false" ht="12.8" hidden="false" customHeight="false" outlineLevel="0" collapsed="false">
      <c r="O813" s="198"/>
    </row>
    <row r="814" customFormat="false" ht="12.8" hidden="false" customHeight="false" outlineLevel="0" collapsed="false">
      <c r="O814" s="198"/>
    </row>
    <row r="815" customFormat="false" ht="12.8" hidden="false" customHeight="false" outlineLevel="0" collapsed="false">
      <c r="O815" s="198"/>
    </row>
    <row r="816" customFormat="false" ht="12.8" hidden="false" customHeight="false" outlineLevel="0" collapsed="false">
      <c r="O816" s="198"/>
    </row>
    <row r="817" customFormat="false" ht="12.8" hidden="false" customHeight="false" outlineLevel="0" collapsed="false">
      <c r="O817" s="198"/>
    </row>
    <row r="818" customFormat="false" ht="12.8" hidden="false" customHeight="false" outlineLevel="0" collapsed="false">
      <c r="O818" s="198"/>
    </row>
    <row r="819" customFormat="false" ht="12.8" hidden="false" customHeight="false" outlineLevel="0" collapsed="false">
      <c r="O819" s="198"/>
    </row>
    <row r="820" customFormat="false" ht="12.8" hidden="false" customHeight="false" outlineLevel="0" collapsed="false">
      <c r="O820" s="198"/>
    </row>
    <row r="821" customFormat="false" ht="12.8" hidden="false" customHeight="false" outlineLevel="0" collapsed="false">
      <c r="O821" s="198"/>
    </row>
    <row r="822" customFormat="false" ht="12.8" hidden="false" customHeight="false" outlineLevel="0" collapsed="false">
      <c r="O822" s="198"/>
    </row>
    <row r="823" customFormat="false" ht="12.8" hidden="false" customHeight="false" outlineLevel="0" collapsed="false">
      <c r="O823" s="198"/>
    </row>
    <row r="824" customFormat="false" ht="12.8" hidden="false" customHeight="false" outlineLevel="0" collapsed="false">
      <c r="O824" s="198"/>
    </row>
    <row r="825" customFormat="false" ht="12.8" hidden="false" customHeight="false" outlineLevel="0" collapsed="false">
      <c r="O825" s="198"/>
    </row>
    <row r="826" customFormat="false" ht="12.8" hidden="false" customHeight="false" outlineLevel="0" collapsed="false">
      <c r="O826" s="198"/>
    </row>
    <row r="827" customFormat="false" ht="12.8" hidden="false" customHeight="false" outlineLevel="0" collapsed="false">
      <c r="O827" s="198"/>
    </row>
    <row r="828" customFormat="false" ht="12.8" hidden="false" customHeight="false" outlineLevel="0" collapsed="false">
      <c r="O828" s="198"/>
    </row>
    <row r="829" customFormat="false" ht="12.8" hidden="false" customHeight="false" outlineLevel="0" collapsed="false">
      <c r="O829" s="198"/>
    </row>
    <row r="830" customFormat="false" ht="12.8" hidden="false" customHeight="false" outlineLevel="0" collapsed="false">
      <c r="O830" s="198"/>
    </row>
    <row r="831" customFormat="false" ht="12.8" hidden="false" customHeight="false" outlineLevel="0" collapsed="false">
      <c r="O831" s="198"/>
    </row>
    <row r="832" customFormat="false" ht="12.8" hidden="false" customHeight="false" outlineLevel="0" collapsed="false">
      <c r="O832" s="198"/>
    </row>
    <row r="833" customFormat="false" ht="12.8" hidden="false" customHeight="false" outlineLevel="0" collapsed="false">
      <c r="O833" s="198"/>
    </row>
    <row r="834" customFormat="false" ht="12.8" hidden="false" customHeight="false" outlineLevel="0" collapsed="false">
      <c r="O834" s="198"/>
    </row>
    <row r="835" customFormat="false" ht="12.8" hidden="false" customHeight="false" outlineLevel="0" collapsed="false">
      <c r="N835" s="198"/>
      <c r="O835" s="198"/>
    </row>
    <row r="836" customFormat="false" ht="12.8" hidden="false" customHeight="false" outlineLevel="0" collapsed="false">
      <c r="N836" s="198"/>
      <c r="O836" s="198"/>
    </row>
    <row r="837" customFormat="false" ht="12.8" hidden="false" customHeight="false" outlineLevel="0" collapsed="false">
      <c r="N837" s="198"/>
      <c r="O837" s="198"/>
    </row>
    <row r="838" customFormat="false" ht="12.8" hidden="false" customHeight="false" outlineLevel="0" collapsed="false">
      <c r="N838" s="198"/>
      <c r="O838" s="198"/>
    </row>
    <row r="839" customFormat="false" ht="12.8" hidden="false" customHeight="false" outlineLevel="0" collapsed="false">
      <c r="N839" s="198"/>
      <c r="O839" s="198"/>
    </row>
    <row r="840" customFormat="false" ht="12.8" hidden="false" customHeight="false" outlineLevel="0" collapsed="false">
      <c r="N840" s="198"/>
      <c r="O840" s="198"/>
    </row>
    <row r="841" customFormat="false" ht="12.8" hidden="false" customHeight="false" outlineLevel="0" collapsed="false">
      <c r="N841" s="198"/>
      <c r="O841" s="198"/>
    </row>
    <row r="842" customFormat="false" ht="12.8" hidden="false" customHeight="false" outlineLevel="0" collapsed="false">
      <c r="N842" s="198"/>
      <c r="O842" s="198"/>
    </row>
    <row r="843" customFormat="false" ht="12.8" hidden="false" customHeight="false" outlineLevel="0" collapsed="false">
      <c r="N843" s="198"/>
      <c r="O843" s="198"/>
    </row>
    <row r="844" customFormat="false" ht="12.8" hidden="false" customHeight="false" outlineLevel="0" collapsed="false">
      <c r="N844" s="198"/>
      <c r="O844" s="198"/>
    </row>
    <row r="845" customFormat="false" ht="12.8" hidden="false" customHeight="false" outlineLevel="0" collapsed="false">
      <c r="N845" s="198"/>
      <c r="O845" s="198"/>
    </row>
    <row r="846" customFormat="false" ht="12.8" hidden="false" customHeight="false" outlineLevel="0" collapsed="false">
      <c r="N846" s="198"/>
      <c r="O846" s="198"/>
    </row>
    <row r="847" customFormat="false" ht="12.8" hidden="false" customHeight="false" outlineLevel="0" collapsed="false">
      <c r="N847" s="198"/>
      <c r="O847" s="198"/>
    </row>
    <row r="848" customFormat="false" ht="12.8" hidden="false" customHeight="false" outlineLevel="0" collapsed="false">
      <c r="N848" s="198"/>
      <c r="O848" s="198"/>
    </row>
    <row r="849" customFormat="false" ht="12.8" hidden="false" customHeight="false" outlineLevel="0" collapsed="false">
      <c r="O849" s="198"/>
    </row>
    <row r="850" customFormat="false" ht="12.8" hidden="false" customHeight="false" outlineLevel="0" collapsed="false">
      <c r="O850" s="198"/>
    </row>
    <row r="851" customFormat="false" ht="12.8" hidden="false" customHeight="false" outlineLevel="0" collapsed="false">
      <c r="O851" s="198"/>
    </row>
    <row r="852" customFormat="false" ht="12.8" hidden="false" customHeight="false" outlineLevel="0" collapsed="false">
      <c r="O852" s="198"/>
    </row>
    <row r="853" customFormat="false" ht="12.8" hidden="false" customHeight="false" outlineLevel="0" collapsed="false">
      <c r="O853" s="198"/>
    </row>
    <row r="854" customFormat="false" ht="12.8" hidden="false" customHeight="false" outlineLevel="0" collapsed="false">
      <c r="O854" s="198"/>
    </row>
    <row r="855" customFormat="false" ht="12.8" hidden="false" customHeight="false" outlineLevel="0" collapsed="false">
      <c r="O855" s="198"/>
    </row>
    <row r="856" customFormat="false" ht="12.8" hidden="false" customHeight="false" outlineLevel="0" collapsed="false">
      <c r="O856" s="198"/>
    </row>
    <row r="857" customFormat="false" ht="12.8" hidden="false" customHeight="false" outlineLevel="0" collapsed="false">
      <c r="O857" s="198"/>
    </row>
    <row r="858" customFormat="false" ht="12.8" hidden="false" customHeight="false" outlineLevel="0" collapsed="false">
      <c r="O858" s="198"/>
    </row>
    <row r="859" customFormat="false" ht="12.8" hidden="false" customHeight="false" outlineLevel="0" collapsed="false">
      <c r="O859" s="198"/>
    </row>
    <row r="860" customFormat="false" ht="12.8" hidden="false" customHeight="false" outlineLevel="0" collapsed="false">
      <c r="O860" s="198"/>
    </row>
    <row r="861" customFormat="false" ht="12.8" hidden="false" customHeight="false" outlineLevel="0" collapsed="false">
      <c r="O861" s="198"/>
    </row>
    <row r="862" customFormat="false" ht="12.8" hidden="false" customHeight="false" outlineLevel="0" collapsed="false">
      <c r="O862" s="198"/>
    </row>
    <row r="863" customFormat="false" ht="12.8" hidden="false" customHeight="false" outlineLevel="0" collapsed="false">
      <c r="O863" s="198"/>
    </row>
    <row r="864" customFormat="false" ht="12.8" hidden="false" customHeight="false" outlineLevel="0" collapsed="false">
      <c r="O864" s="198"/>
    </row>
    <row r="865" customFormat="false" ht="12.8" hidden="false" customHeight="false" outlineLevel="0" collapsed="false">
      <c r="O865" s="198"/>
    </row>
    <row r="866" customFormat="false" ht="12.8" hidden="false" customHeight="false" outlineLevel="0" collapsed="false">
      <c r="O866" s="198"/>
    </row>
    <row r="867" customFormat="false" ht="12.8" hidden="false" customHeight="false" outlineLevel="0" collapsed="false">
      <c r="O867" s="198"/>
    </row>
    <row r="868" customFormat="false" ht="12.8" hidden="false" customHeight="false" outlineLevel="0" collapsed="false">
      <c r="O868" s="198"/>
    </row>
    <row r="869" customFormat="false" ht="12.8" hidden="false" customHeight="false" outlineLevel="0" collapsed="false">
      <c r="O869" s="198"/>
    </row>
    <row r="870" customFormat="false" ht="12.8" hidden="false" customHeight="false" outlineLevel="0" collapsed="false">
      <c r="O870" s="198"/>
    </row>
    <row r="871" customFormat="false" ht="12.8" hidden="false" customHeight="false" outlineLevel="0" collapsed="false">
      <c r="O871" s="198"/>
    </row>
    <row r="872" customFormat="false" ht="12.8" hidden="false" customHeight="false" outlineLevel="0" collapsed="false">
      <c r="O872" s="198"/>
    </row>
    <row r="873" customFormat="false" ht="12.8" hidden="false" customHeight="false" outlineLevel="0" collapsed="false">
      <c r="O873" s="198"/>
    </row>
    <row r="874" customFormat="false" ht="12.8" hidden="false" customHeight="false" outlineLevel="0" collapsed="false">
      <c r="O874" s="198"/>
    </row>
    <row r="875" customFormat="false" ht="12.8" hidden="false" customHeight="false" outlineLevel="0" collapsed="false">
      <c r="O875" s="198"/>
    </row>
    <row r="876" customFormat="false" ht="12.8" hidden="false" customHeight="false" outlineLevel="0" collapsed="false">
      <c r="O876" s="198"/>
    </row>
    <row r="877" customFormat="false" ht="12.8" hidden="false" customHeight="false" outlineLevel="0" collapsed="false">
      <c r="O877" s="198"/>
    </row>
    <row r="878" customFormat="false" ht="12.8" hidden="false" customHeight="false" outlineLevel="0" collapsed="false">
      <c r="O878" s="198"/>
    </row>
    <row r="879" customFormat="false" ht="12.8" hidden="false" customHeight="false" outlineLevel="0" collapsed="false">
      <c r="O879" s="198"/>
    </row>
    <row r="880" customFormat="false" ht="12.8" hidden="false" customHeight="false" outlineLevel="0" collapsed="false">
      <c r="O880" s="198"/>
    </row>
    <row r="881" customFormat="false" ht="12.8" hidden="false" customHeight="false" outlineLevel="0" collapsed="false">
      <c r="O881" s="198"/>
    </row>
    <row r="882" customFormat="false" ht="12.8" hidden="false" customHeight="false" outlineLevel="0" collapsed="false">
      <c r="O882" s="198"/>
    </row>
    <row r="883" customFormat="false" ht="12.8" hidden="false" customHeight="false" outlineLevel="0" collapsed="false">
      <c r="O883" s="198"/>
    </row>
    <row r="884" customFormat="false" ht="12.8" hidden="false" customHeight="false" outlineLevel="0" collapsed="false">
      <c r="O884" s="198"/>
    </row>
    <row r="885" customFormat="false" ht="12.8" hidden="false" customHeight="false" outlineLevel="0" collapsed="false">
      <c r="O885" s="198"/>
    </row>
    <row r="886" customFormat="false" ht="12.8" hidden="false" customHeight="false" outlineLevel="0" collapsed="false">
      <c r="O886" s="198"/>
    </row>
    <row r="887" customFormat="false" ht="12.8" hidden="false" customHeight="false" outlineLevel="0" collapsed="false">
      <c r="O887" s="198"/>
    </row>
    <row r="888" customFormat="false" ht="12.8" hidden="false" customHeight="false" outlineLevel="0" collapsed="false">
      <c r="O888" s="198"/>
    </row>
    <row r="889" customFormat="false" ht="12.8" hidden="false" customHeight="false" outlineLevel="0" collapsed="false">
      <c r="O889" s="198"/>
    </row>
    <row r="890" customFormat="false" ht="12.8" hidden="false" customHeight="false" outlineLevel="0" collapsed="false">
      <c r="O890" s="198"/>
    </row>
    <row r="891" customFormat="false" ht="12.8" hidden="false" customHeight="false" outlineLevel="0" collapsed="false">
      <c r="O891" s="198"/>
    </row>
    <row r="892" customFormat="false" ht="12.8" hidden="false" customHeight="false" outlineLevel="0" collapsed="false">
      <c r="O892" s="198"/>
    </row>
    <row r="893" customFormat="false" ht="12.8" hidden="false" customHeight="false" outlineLevel="0" collapsed="false">
      <c r="O893" s="198"/>
    </row>
    <row r="894" customFormat="false" ht="12.8" hidden="false" customHeight="false" outlineLevel="0" collapsed="false">
      <c r="O894" s="198"/>
    </row>
    <row r="895" customFormat="false" ht="12.8" hidden="false" customHeight="false" outlineLevel="0" collapsed="false">
      <c r="O895" s="198"/>
    </row>
    <row r="896" customFormat="false" ht="12.8" hidden="false" customHeight="false" outlineLevel="0" collapsed="false">
      <c r="O896" s="198"/>
    </row>
    <row r="897" customFormat="false" ht="12.8" hidden="false" customHeight="false" outlineLevel="0" collapsed="false">
      <c r="O897" s="198"/>
    </row>
    <row r="898" customFormat="false" ht="12.8" hidden="false" customHeight="false" outlineLevel="0" collapsed="false">
      <c r="O898" s="198"/>
    </row>
    <row r="899" customFormat="false" ht="12.8" hidden="false" customHeight="false" outlineLevel="0" collapsed="false">
      <c r="O899" s="198"/>
    </row>
    <row r="900" customFormat="false" ht="12.8" hidden="false" customHeight="false" outlineLevel="0" collapsed="false">
      <c r="O900" s="198"/>
    </row>
    <row r="901" customFormat="false" ht="12.8" hidden="false" customHeight="false" outlineLevel="0" collapsed="false">
      <c r="O901" s="198"/>
    </row>
    <row r="902" customFormat="false" ht="12.8" hidden="false" customHeight="false" outlineLevel="0" collapsed="false">
      <c r="O902" s="198"/>
    </row>
    <row r="903" customFormat="false" ht="12.8" hidden="false" customHeight="false" outlineLevel="0" collapsed="false">
      <c r="O903" s="198"/>
    </row>
    <row r="904" customFormat="false" ht="12.8" hidden="false" customHeight="false" outlineLevel="0" collapsed="false">
      <c r="O904" s="198"/>
    </row>
    <row r="905" customFormat="false" ht="12.8" hidden="false" customHeight="false" outlineLevel="0" collapsed="false">
      <c r="O905" s="198"/>
    </row>
    <row r="906" customFormat="false" ht="12.8" hidden="false" customHeight="false" outlineLevel="0" collapsed="false">
      <c r="O906" s="198"/>
    </row>
    <row r="907" customFormat="false" ht="12.8" hidden="false" customHeight="false" outlineLevel="0" collapsed="false">
      <c r="O907" s="198"/>
    </row>
    <row r="908" customFormat="false" ht="12.8" hidden="false" customHeight="false" outlineLevel="0" collapsed="false">
      <c r="O908" s="198"/>
    </row>
    <row r="909" customFormat="false" ht="12.8" hidden="false" customHeight="false" outlineLevel="0" collapsed="false">
      <c r="O909" s="198"/>
    </row>
    <row r="910" customFormat="false" ht="12.8" hidden="false" customHeight="false" outlineLevel="0" collapsed="false">
      <c r="O910" s="198"/>
    </row>
    <row r="911" customFormat="false" ht="12.8" hidden="false" customHeight="false" outlineLevel="0" collapsed="false">
      <c r="O911" s="198"/>
    </row>
    <row r="912" customFormat="false" ht="12.8" hidden="false" customHeight="false" outlineLevel="0" collapsed="false">
      <c r="O912" s="198"/>
    </row>
    <row r="913" customFormat="false" ht="12.8" hidden="false" customHeight="false" outlineLevel="0" collapsed="false">
      <c r="O913" s="198"/>
    </row>
    <row r="914" customFormat="false" ht="12.8" hidden="false" customHeight="false" outlineLevel="0" collapsed="false">
      <c r="O914" s="198"/>
    </row>
    <row r="915" customFormat="false" ht="12.8" hidden="false" customHeight="false" outlineLevel="0" collapsed="false">
      <c r="O915" s="198"/>
    </row>
    <row r="916" customFormat="false" ht="12.8" hidden="false" customHeight="false" outlineLevel="0" collapsed="false">
      <c r="O916" s="198"/>
    </row>
    <row r="917" customFormat="false" ht="12.8" hidden="false" customHeight="false" outlineLevel="0" collapsed="false">
      <c r="O917" s="198"/>
    </row>
    <row r="918" customFormat="false" ht="12.8" hidden="false" customHeight="false" outlineLevel="0" collapsed="false">
      <c r="O918" s="198"/>
    </row>
    <row r="919" customFormat="false" ht="12.8" hidden="false" customHeight="false" outlineLevel="0" collapsed="false">
      <c r="O919" s="198"/>
    </row>
    <row r="920" customFormat="false" ht="12.8" hidden="false" customHeight="false" outlineLevel="0" collapsed="false">
      <c r="O920" s="198"/>
    </row>
    <row r="921" customFormat="false" ht="12.8" hidden="false" customHeight="false" outlineLevel="0" collapsed="false">
      <c r="O921" s="198"/>
    </row>
    <row r="922" customFormat="false" ht="12.8" hidden="false" customHeight="false" outlineLevel="0" collapsed="false">
      <c r="O922" s="198"/>
    </row>
    <row r="923" customFormat="false" ht="12.8" hidden="false" customHeight="false" outlineLevel="0" collapsed="false">
      <c r="O923" s="198"/>
    </row>
    <row r="924" customFormat="false" ht="12.8" hidden="false" customHeight="false" outlineLevel="0" collapsed="false">
      <c r="O924" s="198"/>
    </row>
    <row r="925" customFormat="false" ht="12.8" hidden="false" customHeight="false" outlineLevel="0" collapsed="false">
      <c r="O925" s="198"/>
    </row>
    <row r="926" customFormat="false" ht="12.8" hidden="false" customHeight="false" outlineLevel="0" collapsed="false">
      <c r="O926" s="198"/>
    </row>
    <row r="927" customFormat="false" ht="12.8" hidden="false" customHeight="false" outlineLevel="0" collapsed="false">
      <c r="O927" s="198"/>
    </row>
    <row r="928" customFormat="false" ht="12.8" hidden="false" customHeight="false" outlineLevel="0" collapsed="false">
      <c r="O928" s="198"/>
    </row>
    <row r="929" customFormat="false" ht="12.8" hidden="false" customHeight="false" outlineLevel="0" collapsed="false">
      <c r="O929" s="198"/>
    </row>
    <row r="930" customFormat="false" ht="12.8" hidden="false" customHeight="false" outlineLevel="0" collapsed="false">
      <c r="O930" s="198"/>
    </row>
    <row r="931" customFormat="false" ht="12.8" hidden="false" customHeight="false" outlineLevel="0" collapsed="false">
      <c r="O931" s="198"/>
    </row>
    <row r="932" customFormat="false" ht="12.8" hidden="false" customHeight="false" outlineLevel="0" collapsed="false">
      <c r="O932" s="198"/>
    </row>
    <row r="933" customFormat="false" ht="12.8" hidden="false" customHeight="false" outlineLevel="0" collapsed="false">
      <c r="O933" s="198"/>
    </row>
    <row r="934" customFormat="false" ht="12.8" hidden="false" customHeight="false" outlineLevel="0" collapsed="false">
      <c r="O934" s="198"/>
    </row>
    <row r="935" customFormat="false" ht="12.8" hidden="false" customHeight="false" outlineLevel="0" collapsed="false">
      <c r="O935" s="198"/>
    </row>
    <row r="936" customFormat="false" ht="12.8" hidden="false" customHeight="false" outlineLevel="0" collapsed="false">
      <c r="O936" s="198"/>
    </row>
    <row r="937" customFormat="false" ht="12.8" hidden="false" customHeight="false" outlineLevel="0" collapsed="false">
      <c r="O937" s="198"/>
    </row>
    <row r="938" customFormat="false" ht="12.8" hidden="false" customHeight="false" outlineLevel="0" collapsed="false">
      <c r="O938" s="198"/>
    </row>
    <row r="939" customFormat="false" ht="12.8" hidden="false" customHeight="false" outlineLevel="0" collapsed="false">
      <c r="O939" s="198"/>
    </row>
    <row r="940" customFormat="false" ht="12.8" hidden="false" customHeight="false" outlineLevel="0" collapsed="false">
      <c r="O940" s="198"/>
    </row>
    <row r="941" customFormat="false" ht="12.8" hidden="false" customHeight="false" outlineLevel="0" collapsed="false">
      <c r="O941" s="198"/>
    </row>
    <row r="942" customFormat="false" ht="12.8" hidden="false" customHeight="false" outlineLevel="0" collapsed="false">
      <c r="O942" s="198"/>
    </row>
    <row r="943" customFormat="false" ht="12.8" hidden="false" customHeight="false" outlineLevel="0" collapsed="false">
      <c r="O943" s="198"/>
    </row>
    <row r="944" customFormat="false" ht="12.8" hidden="false" customHeight="false" outlineLevel="0" collapsed="false">
      <c r="O944" s="198"/>
    </row>
    <row r="945" customFormat="false" ht="12.8" hidden="false" customHeight="false" outlineLevel="0" collapsed="false">
      <c r="O945" s="198"/>
    </row>
    <row r="946" customFormat="false" ht="12.8" hidden="false" customHeight="false" outlineLevel="0" collapsed="false">
      <c r="O946" s="198"/>
    </row>
    <row r="947" customFormat="false" ht="12.8" hidden="false" customHeight="false" outlineLevel="0" collapsed="false">
      <c r="O947" s="198"/>
    </row>
    <row r="948" customFormat="false" ht="12.8" hidden="false" customHeight="false" outlineLevel="0" collapsed="false">
      <c r="O948" s="198"/>
    </row>
    <row r="949" customFormat="false" ht="12.8" hidden="false" customHeight="false" outlineLevel="0" collapsed="false">
      <c r="O949" s="198"/>
    </row>
    <row r="950" customFormat="false" ht="12.8" hidden="false" customHeight="false" outlineLevel="0" collapsed="false">
      <c r="O950" s="198"/>
    </row>
    <row r="951" customFormat="false" ht="12.8" hidden="false" customHeight="false" outlineLevel="0" collapsed="false">
      <c r="O951" s="198"/>
    </row>
    <row r="952" customFormat="false" ht="12.8" hidden="false" customHeight="false" outlineLevel="0" collapsed="false">
      <c r="O952" s="198"/>
    </row>
    <row r="953" customFormat="false" ht="12.8" hidden="false" customHeight="false" outlineLevel="0" collapsed="false">
      <c r="O953" s="198"/>
    </row>
    <row r="954" customFormat="false" ht="12.8" hidden="false" customHeight="false" outlineLevel="0" collapsed="false">
      <c r="O954" s="198"/>
    </row>
    <row r="955" customFormat="false" ht="12.8" hidden="false" customHeight="false" outlineLevel="0" collapsed="false">
      <c r="O955" s="198"/>
    </row>
    <row r="956" customFormat="false" ht="12.8" hidden="false" customHeight="false" outlineLevel="0" collapsed="false">
      <c r="O956" s="198"/>
    </row>
    <row r="957" customFormat="false" ht="12.8" hidden="false" customHeight="false" outlineLevel="0" collapsed="false">
      <c r="O957" s="198"/>
    </row>
    <row r="958" customFormat="false" ht="12.8" hidden="false" customHeight="false" outlineLevel="0" collapsed="false">
      <c r="O958" s="198"/>
    </row>
    <row r="959" customFormat="false" ht="12.8" hidden="false" customHeight="false" outlineLevel="0" collapsed="false">
      <c r="O959" s="198"/>
    </row>
    <row r="960" customFormat="false" ht="12.8" hidden="false" customHeight="false" outlineLevel="0" collapsed="false">
      <c r="O960" s="198"/>
    </row>
    <row r="961" customFormat="false" ht="12.8" hidden="false" customHeight="false" outlineLevel="0" collapsed="false">
      <c r="O961" s="198"/>
    </row>
    <row r="962" customFormat="false" ht="12.8" hidden="false" customHeight="false" outlineLevel="0" collapsed="false">
      <c r="O962" s="198"/>
    </row>
    <row r="963" customFormat="false" ht="12.8" hidden="false" customHeight="false" outlineLevel="0" collapsed="false">
      <c r="O963" s="198"/>
    </row>
    <row r="964" customFormat="false" ht="12.8" hidden="false" customHeight="false" outlineLevel="0" collapsed="false">
      <c r="O964" s="198"/>
    </row>
    <row r="965" customFormat="false" ht="12.8" hidden="false" customHeight="false" outlineLevel="0" collapsed="false">
      <c r="O965" s="198"/>
    </row>
    <row r="966" customFormat="false" ht="12.8" hidden="false" customHeight="false" outlineLevel="0" collapsed="false">
      <c r="O966" s="198"/>
    </row>
    <row r="967" customFormat="false" ht="12.8" hidden="false" customHeight="false" outlineLevel="0" collapsed="false">
      <c r="O967" s="198"/>
    </row>
    <row r="968" customFormat="false" ht="12.8" hidden="false" customHeight="false" outlineLevel="0" collapsed="false">
      <c r="O968" s="198"/>
    </row>
    <row r="969" customFormat="false" ht="12.8" hidden="false" customHeight="false" outlineLevel="0" collapsed="false">
      <c r="O969" s="198"/>
    </row>
    <row r="970" customFormat="false" ht="12.8" hidden="false" customHeight="false" outlineLevel="0" collapsed="false">
      <c r="O970" s="198"/>
    </row>
    <row r="971" customFormat="false" ht="12.8" hidden="false" customHeight="false" outlineLevel="0" collapsed="false">
      <c r="O971" s="198"/>
    </row>
    <row r="972" customFormat="false" ht="12.8" hidden="false" customHeight="false" outlineLevel="0" collapsed="false">
      <c r="O972" s="198"/>
    </row>
    <row r="973" customFormat="false" ht="12.8" hidden="false" customHeight="false" outlineLevel="0" collapsed="false">
      <c r="O973" s="198"/>
    </row>
    <row r="974" customFormat="false" ht="12.8" hidden="false" customHeight="false" outlineLevel="0" collapsed="false">
      <c r="O974" s="198"/>
    </row>
    <row r="975" customFormat="false" ht="12.8" hidden="false" customHeight="false" outlineLevel="0" collapsed="false">
      <c r="O975" s="198"/>
    </row>
    <row r="976" customFormat="false" ht="12.8" hidden="false" customHeight="false" outlineLevel="0" collapsed="false">
      <c r="O976" s="198"/>
    </row>
    <row r="977" customFormat="false" ht="12.8" hidden="false" customHeight="false" outlineLevel="0" collapsed="false">
      <c r="O977" s="198"/>
    </row>
    <row r="978" customFormat="false" ht="12.8" hidden="false" customHeight="false" outlineLevel="0" collapsed="false">
      <c r="O978" s="198"/>
    </row>
    <row r="979" customFormat="false" ht="12.8" hidden="false" customHeight="false" outlineLevel="0" collapsed="false">
      <c r="O979" s="198"/>
    </row>
    <row r="980" customFormat="false" ht="12.8" hidden="false" customHeight="false" outlineLevel="0" collapsed="false">
      <c r="O980" s="198"/>
    </row>
    <row r="981" customFormat="false" ht="12.8" hidden="false" customHeight="false" outlineLevel="0" collapsed="false">
      <c r="O981" s="198"/>
    </row>
    <row r="982" customFormat="false" ht="12.8" hidden="false" customHeight="false" outlineLevel="0" collapsed="false">
      <c r="O982" s="198"/>
    </row>
    <row r="983" customFormat="false" ht="12.8" hidden="false" customHeight="false" outlineLevel="0" collapsed="false">
      <c r="O983" s="198"/>
    </row>
    <row r="984" customFormat="false" ht="12.8" hidden="false" customHeight="false" outlineLevel="0" collapsed="false">
      <c r="O984" s="198"/>
    </row>
    <row r="985" customFormat="false" ht="12.8" hidden="false" customHeight="false" outlineLevel="0" collapsed="false">
      <c r="N985" s="198"/>
      <c r="O985" s="198"/>
    </row>
    <row r="986" customFormat="false" ht="12.8" hidden="false" customHeight="false" outlineLevel="0" collapsed="false">
      <c r="N986" s="198"/>
      <c r="O986" s="198"/>
    </row>
    <row r="987" customFormat="false" ht="12.8" hidden="false" customHeight="false" outlineLevel="0" collapsed="false">
      <c r="N987" s="198"/>
      <c r="O987" s="198"/>
    </row>
    <row r="988" customFormat="false" ht="12.8" hidden="false" customHeight="false" outlineLevel="0" collapsed="false">
      <c r="N988" s="198"/>
      <c r="O988" s="198"/>
    </row>
    <row r="989" customFormat="false" ht="12.8" hidden="false" customHeight="false" outlineLevel="0" collapsed="false">
      <c r="N989" s="198"/>
      <c r="O989" s="198"/>
    </row>
    <row r="990" customFormat="false" ht="12.8" hidden="false" customHeight="false" outlineLevel="0" collapsed="false">
      <c r="N990" s="198"/>
      <c r="O990" s="198"/>
    </row>
    <row r="991" customFormat="false" ht="12.8" hidden="false" customHeight="false" outlineLevel="0" collapsed="false">
      <c r="N991" s="198"/>
      <c r="O991" s="198"/>
    </row>
    <row r="992" customFormat="false" ht="12.8" hidden="false" customHeight="false" outlineLevel="0" collapsed="false">
      <c r="N992" s="198"/>
      <c r="O992" s="198"/>
    </row>
    <row r="993" customFormat="false" ht="12.8" hidden="false" customHeight="false" outlineLevel="0" collapsed="false">
      <c r="N993" s="198"/>
      <c r="O993" s="198"/>
    </row>
    <row r="994" customFormat="false" ht="12.8" hidden="false" customHeight="false" outlineLevel="0" collapsed="false">
      <c r="N994" s="198"/>
      <c r="O994" s="198"/>
    </row>
    <row r="995" customFormat="false" ht="12.8" hidden="false" customHeight="false" outlineLevel="0" collapsed="false">
      <c r="N995" s="198"/>
      <c r="O995" s="198"/>
    </row>
    <row r="996" customFormat="false" ht="12.8" hidden="false" customHeight="false" outlineLevel="0" collapsed="false">
      <c r="N996" s="198"/>
      <c r="O996" s="198"/>
    </row>
    <row r="997" customFormat="false" ht="12.8" hidden="false" customHeight="false" outlineLevel="0" collapsed="false">
      <c r="N997" s="198"/>
      <c r="O997" s="198"/>
    </row>
    <row r="998" customFormat="false" ht="12.8" hidden="false" customHeight="false" outlineLevel="0" collapsed="false">
      <c r="N998" s="198"/>
      <c r="O998" s="198"/>
    </row>
    <row r="999" customFormat="false" ht="12.8" hidden="false" customHeight="false" outlineLevel="0" collapsed="false">
      <c r="N999" s="198"/>
      <c r="O999" s="198"/>
    </row>
    <row r="1000" customFormat="false" ht="12.8" hidden="false" customHeight="false" outlineLevel="0" collapsed="false">
      <c r="O1000" s="198"/>
    </row>
    <row r="1001" customFormat="false" ht="12.8" hidden="false" customHeight="false" outlineLevel="0" collapsed="false">
      <c r="O1001" s="198"/>
    </row>
    <row r="1002" customFormat="false" ht="12.8" hidden="false" customHeight="false" outlineLevel="0" collapsed="false">
      <c r="O1002" s="198"/>
    </row>
    <row r="1003" customFormat="false" ht="12.8" hidden="false" customHeight="false" outlineLevel="0" collapsed="false">
      <c r="O1003" s="198"/>
    </row>
    <row r="1004" customFormat="false" ht="12.8" hidden="false" customHeight="false" outlineLevel="0" collapsed="false">
      <c r="O1004" s="198"/>
    </row>
    <row r="1005" customFormat="false" ht="12.8" hidden="false" customHeight="false" outlineLevel="0" collapsed="false">
      <c r="O1005" s="198"/>
    </row>
    <row r="1006" customFormat="false" ht="12.8" hidden="false" customHeight="false" outlineLevel="0" collapsed="false">
      <c r="O1006" s="198"/>
    </row>
    <row r="1007" customFormat="false" ht="12.8" hidden="false" customHeight="false" outlineLevel="0" collapsed="false">
      <c r="O1007" s="198"/>
    </row>
    <row r="1008" customFormat="false" ht="12.8" hidden="false" customHeight="false" outlineLevel="0" collapsed="false">
      <c r="O1008" s="198"/>
    </row>
    <row r="1009" customFormat="false" ht="12.8" hidden="false" customHeight="false" outlineLevel="0" collapsed="false">
      <c r="O1009" s="198"/>
    </row>
    <row r="1010" customFormat="false" ht="12.8" hidden="false" customHeight="false" outlineLevel="0" collapsed="false">
      <c r="O1010" s="198"/>
    </row>
    <row r="1011" customFormat="false" ht="12.8" hidden="false" customHeight="false" outlineLevel="0" collapsed="false">
      <c r="O1011" s="198"/>
    </row>
    <row r="1012" customFormat="false" ht="12.8" hidden="false" customHeight="false" outlineLevel="0" collapsed="false">
      <c r="O1012" s="198"/>
    </row>
    <row r="1013" customFormat="false" ht="12.8" hidden="false" customHeight="false" outlineLevel="0" collapsed="false">
      <c r="O1013" s="198"/>
    </row>
    <row r="1014" customFormat="false" ht="12.8" hidden="false" customHeight="false" outlineLevel="0" collapsed="false">
      <c r="O1014" s="198"/>
    </row>
    <row r="1015" customFormat="false" ht="12.8" hidden="false" customHeight="false" outlineLevel="0" collapsed="false">
      <c r="O1015" s="198"/>
    </row>
    <row r="1016" customFormat="false" ht="12.8" hidden="false" customHeight="false" outlineLevel="0" collapsed="false">
      <c r="O1016" s="198"/>
    </row>
    <row r="1017" customFormat="false" ht="12.8" hidden="false" customHeight="false" outlineLevel="0" collapsed="false">
      <c r="O1017" s="198"/>
    </row>
    <row r="1018" customFormat="false" ht="12.8" hidden="false" customHeight="false" outlineLevel="0" collapsed="false">
      <c r="O1018" s="198"/>
    </row>
    <row r="1019" customFormat="false" ht="12.8" hidden="false" customHeight="false" outlineLevel="0" collapsed="false">
      <c r="O1019" s="198"/>
    </row>
    <row r="1020" customFormat="false" ht="12.8" hidden="false" customHeight="false" outlineLevel="0" collapsed="false">
      <c r="O1020" s="198"/>
    </row>
    <row r="1021" customFormat="false" ht="12.8" hidden="false" customHeight="false" outlineLevel="0" collapsed="false">
      <c r="O1021" s="198"/>
    </row>
    <row r="1022" customFormat="false" ht="12.8" hidden="false" customHeight="false" outlineLevel="0" collapsed="false">
      <c r="O1022" s="198"/>
    </row>
    <row r="1023" customFormat="false" ht="12.8" hidden="false" customHeight="false" outlineLevel="0" collapsed="false">
      <c r="O1023" s="198"/>
    </row>
    <row r="1024" customFormat="false" ht="12.8" hidden="false" customHeight="false" outlineLevel="0" collapsed="false">
      <c r="O1024" s="198"/>
    </row>
    <row r="1025" customFormat="false" ht="12.8" hidden="false" customHeight="false" outlineLevel="0" collapsed="false">
      <c r="O1025" s="198"/>
    </row>
    <row r="1026" customFormat="false" ht="12.8" hidden="false" customHeight="false" outlineLevel="0" collapsed="false">
      <c r="O1026" s="198"/>
    </row>
    <row r="1027" customFormat="false" ht="12.8" hidden="false" customHeight="false" outlineLevel="0" collapsed="false">
      <c r="O1027" s="198"/>
    </row>
    <row r="1028" customFormat="false" ht="12.8" hidden="false" customHeight="false" outlineLevel="0" collapsed="false">
      <c r="O1028" s="198"/>
    </row>
    <row r="1029" customFormat="false" ht="12.8" hidden="false" customHeight="false" outlineLevel="0" collapsed="false">
      <c r="O1029" s="198"/>
    </row>
    <row r="1030" customFormat="false" ht="12.8" hidden="false" customHeight="false" outlineLevel="0" collapsed="false">
      <c r="O1030" s="198"/>
    </row>
    <row r="1031" customFormat="false" ht="12.8" hidden="false" customHeight="false" outlineLevel="0" collapsed="false">
      <c r="O1031" s="198"/>
    </row>
    <row r="1032" customFormat="false" ht="12.8" hidden="false" customHeight="false" outlineLevel="0" collapsed="false">
      <c r="O1032" s="198"/>
    </row>
    <row r="1033" customFormat="false" ht="12.8" hidden="false" customHeight="false" outlineLevel="0" collapsed="false">
      <c r="O1033" s="198"/>
    </row>
    <row r="1034" customFormat="false" ht="12.8" hidden="false" customHeight="false" outlineLevel="0" collapsed="false">
      <c r="O1034" s="198"/>
    </row>
    <row r="1035" customFormat="false" ht="12.8" hidden="false" customHeight="false" outlineLevel="0" collapsed="false">
      <c r="O1035" s="198"/>
    </row>
    <row r="1036" customFormat="false" ht="12.8" hidden="false" customHeight="false" outlineLevel="0" collapsed="false">
      <c r="O1036" s="198"/>
    </row>
    <row r="1037" customFormat="false" ht="12.8" hidden="false" customHeight="false" outlineLevel="0" collapsed="false">
      <c r="O1037" s="198"/>
    </row>
    <row r="1038" customFormat="false" ht="12.8" hidden="false" customHeight="false" outlineLevel="0" collapsed="false">
      <c r="O1038" s="198"/>
    </row>
    <row r="1039" customFormat="false" ht="12.8" hidden="false" customHeight="false" outlineLevel="0" collapsed="false">
      <c r="O1039" s="198"/>
    </row>
    <row r="1040" customFormat="false" ht="12.8" hidden="false" customHeight="false" outlineLevel="0" collapsed="false">
      <c r="O1040" s="198"/>
    </row>
    <row r="1041" customFormat="false" ht="12.8" hidden="false" customHeight="false" outlineLevel="0" collapsed="false">
      <c r="O1041" s="198"/>
    </row>
    <row r="1042" customFormat="false" ht="12.8" hidden="false" customHeight="false" outlineLevel="0" collapsed="false">
      <c r="O1042" s="198"/>
    </row>
    <row r="1043" customFormat="false" ht="12.8" hidden="false" customHeight="false" outlineLevel="0" collapsed="false">
      <c r="O1043" s="198"/>
    </row>
    <row r="1044" customFormat="false" ht="12.8" hidden="false" customHeight="false" outlineLevel="0" collapsed="false">
      <c r="O1044" s="198"/>
    </row>
    <row r="1045" customFormat="false" ht="12.8" hidden="false" customHeight="false" outlineLevel="0" collapsed="false">
      <c r="O1045" s="198"/>
    </row>
    <row r="1046" customFormat="false" ht="12.8" hidden="false" customHeight="false" outlineLevel="0" collapsed="false">
      <c r="O1046" s="198"/>
    </row>
    <row r="1047" customFormat="false" ht="12.8" hidden="false" customHeight="false" outlineLevel="0" collapsed="false">
      <c r="O1047" s="198"/>
    </row>
    <row r="1048" customFormat="false" ht="12.8" hidden="false" customHeight="false" outlineLevel="0" collapsed="false">
      <c r="O1048" s="198"/>
    </row>
    <row r="1049" customFormat="false" ht="12.8" hidden="false" customHeight="false" outlineLevel="0" collapsed="false">
      <c r="O1049" s="198"/>
    </row>
    <row r="1050" customFormat="false" ht="12.8" hidden="false" customHeight="false" outlineLevel="0" collapsed="false">
      <c r="O1050" s="198"/>
    </row>
    <row r="1051" customFormat="false" ht="12.8" hidden="false" customHeight="false" outlineLevel="0" collapsed="false">
      <c r="O1051" s="198"/>
    </row>
    <row r="1052" customFormat="false" ht="12.8" hidden="false" customHeight="false" outlineLevel="0" collapsed="false">
      <c r="O1052" s="198"/>
    </row>
    <row r="1053" customFormat="false" ht="12.8" hidden="false" customHeight="false" outlineLevel="0" collapsed="false">
      <c r="O1053" s="198"/>
    </row>
    <row r="1054" customFormat="false" ht="12.8" hidden="false" customHeight="false" outlineLevel="0" collapsed="false">
      <c r="O1054" s="198"/>
    </row>
    <row r="1055" customFormat="false" ht="12.8" hidden="false" customHeight="false" outlineLevel="0" collapsed="false">
      <c r="O1055" s="198"/>
    </row>
    <row r="1056" customFormat="false" ht="12.8" hidden="false" customHeight="false" outlineLevel="0" collapsed="false">
      <c r="O1056" s="198"/>
    </row>
    <row r="1057" customFormat="false" ht="12.8" hidden="false" customHeight="false" outlineLevel="0" collapsed="false">
      <c r="O1057" s="198"/>
    </row>
    <row r="1058" customFormat="false" ht="12.8" hidden="false" customHeight="false" outlineLevel="0" collapsed="false">
      <c r="O1058" s="198"/>
    </row>
    <row r="1059" customFormat="false" ht="12.8" hidden="false" customHeight="false" outlineLevel="0" collapsed="false">
      <c r="O1059" s="198"/>
    </row>
    <row r="1060" customFormat="false" ht="12.8" hidden="false" customHeight="false" outlineLevel="0" collapsed="false">
      <c r="O1060" s="198"/>
    </row>
    <row r="1061" customFormat="false" ht="12.8" hidden="false" customHeight="false" outlineLevel="0" collapsed="false">
      <c r="O1061" s="198"/>
    </row>
    <row r="1062" customFormat="false" ht="12.8" hidden="false" customHeight="false" outlineLevel="0" collapsed="false">
      <c r="O1062" s="198"/>
    </row>
    <row r="1063" customFormat="false" ht="12.8" hidden="false" customHeight="false" outlineLevel="0" collapsed="false">
      <c r="O1063" s="198"/>
    </row>
    <row r="1064" customFormat="false" ht="12.8" hidden="false" customHeight="false" outlineLevel="0" collapsed="false">
      <c r="O1064" s="198"/>
    </row>
    <row r="1065" customFormat="false" ht="12.8" hidden="false" customHeight="false" outlineLevel="0" collapsed="false">
      <c r="O1065" s="198"/>
    </row>
    <row r="1066" customFormat="false" ht="12.8" hidden="false" customHeight="false" outlineLevel="0" collapsed="false">
      <c r="O1066" s="198"/>
    </row>
    <row r="1067" customFormat="false" ht="12.8" hidden="false" customHeight="false" outlineLevel="0" collapsed="false">
      <c r="O1067" s="198"/>
    </row>
    <row r="1068" customFormat="false" ht="12.8" hidden="false" customHeight="false" outlineLevel="0" collapsed="false">
      <c r="O1068" s="198"/>
    </row>
    <row r="1069" customFormat="false" ht="12.8" hidden="false" customHeight="false" outlineLevel="0" collapsed="false">
      <c r="O1069" s="198"/>
    </row>
    <row r="1070" customFormat="false" ht="12.8" hidden="false" customHeight="false" outlineLevel="0" collapsed="false">
      <c r="O1070" s="198"/>
    </row>
    <row r="1071" customFormat="false" ht="12.8" hidden="false" customHeight="false" outlineLevel="0" collapsed="false">
      <c r="O1071" s="198"/>
    </row>
    <row r="1072" customFormat="false" ht="12.8" hidden="false" customHeight="false" outlineLevel="0" collapsed="false">
      <c r="O1072" s="198"/>
    </row>
    <row r="1073" customFormat="false" ht="12.8" hidden="false" customHeight="false" outlineLevel="0" collapsed="false">
      <c r="O1073" s="198"/>
    </row>
    <row r="1074" customFormat="false" ht="12.8" hidden="false" customHeight="false" outlineLevel="0" collapsed="false">
      <c r="O1074" s="198"/>
    </row>
    <row r="1075" customFormat="false" ht="12.8" hidden="false" customHeight="false" outlineLevel="0" collapsed="false">
      <c r="O1075" s="198"/>
    </row>
    <row r="1076" customFormat="false" ht="12.8" hidden="false" customHeight="false" outlineLevel="0" collapsed="false">
      <c r="O1076" s="198"/>
    </row>
    <row r="1077" customFormat="false" ht="12.8" hidden="false" customHeight="false" outlineLevel="0" collapsed="false">
      <c r="O1077" s="198"/>
    </row>
    <row r="1078" customFormat="false" ht="12.8" hidden="false" customHeight="false" outlineLevel="0" collapsed="false">
      <c r="O1078" s="198"/>
    </row>
    <row r="1079" customFormat="false" ht="12.8" hidden="false" customHeight="false" outlineLevel="0" collapsed="false">
      <c r="O1079" s="198"/>
    </row>
    <row r="1080" customFormat="false" ht="12.8" hidden="false" customHeight="false" outlineLevel="0" collapsed="false">
      <c r="O1080" s="198"/>
    </row>
    <row r="1081" customFormat="false" ht="12.8" hidden="false" customHeight="false" outlineLevel="0" collapsed="false">
      <c r="O1081" s="198"/>
    </row>
    <row r="1082" customFormat="false" ht="12.8" hidden="false" customHeight="false" outlineLevel="0" collapsed="false">
      <c r="O1082" s="198"/>
    </row>
    <row r="1083" customFormat="false" ht="12.8" hidden="false" customHeight="false" outlineLevel="0" collapsed="false">
      <c r="O1083" s="198"/>
    </row>
    <row r="1084" customFormat="false" ht="12.8" hidden="false" customHeight="false" outlineLevel="0" collapsed="false">
      <c r="O1084" s="198"/>
    </row>
    <row r="1085" customFormat="false" ht="12.8" hidden="false" customHeight="false" outlineLevel="0" collapsed="false">
      <c r="O1085" s="198"/>
    </row>
    <row r="1086" customFormat="false" ht="12.8" hidden="false" customHeight="false" outlineLevel="0" collapsed="false">
      <c r="O1086" s="198"/>
    </row>
    <row r="1087" customFormat="false" ht="12.8" hidden="false" customHeight="false" outlineLevel="0" collapsed="false">
      <c r="O1087" s="198"/>
    </row>
    <row r="1088" customFormat="false" ht="12.8" hidden="false" customHeight="false" outlineLevel="0" collapsed="false">
      <c r="O1088" s="198"/>
    </row>
    <row r="1089" customFormat="false" ht="12.8" hidden="false" customHeight="false" outlineLevel="0" collapsed="false">
      <c r="O1089" s="198"/>
    </row>
    <row r="1090" customFormat="false" ht="12.8" hidden="false" customHeight="false" outlineLevel="0" collapsed="false">
      <c r="O1090" s="198"/>
    </row>
    <row r="1091" customFormat="false" ht="12.8" hidden="false" customHeight="false" outlineLevel="0" collapsed="false">
      <c r="O1091" s="198"/>
    </row>
    <row r="1092" customFormat="false" ht="12.8" hidden="false" customHeight="false" outlineLevel="0" collapsed="false">
      <c r="O1092" s="198"/>
    </row>
    <row r="1093" customFormat="false" ht="12.8" hidden="false" customHeight="false" outlineLevel="0" collapsed="false">
      <c r="O1093" s="198"/>
    </row>
    <row r="1094" customFormat="false" ht="12.8" hidden="false" customHeight="false" outlineLevel="0" collapsed="false">
      <c r="O1094" s="198"/>
    </row>
    <row r="1095" customFormat="false" ht="12.8" hidden="false" customHeight="false" outlineLevel="0" collapsed="false">
      <c r="O1095" s="198"/>
    </row>
    <row r="1096" customFormat="false" ht="12.8" hidden="false" customHeight="false" outlineLevel="0" collapsed="false">
      <c r="O1096" s="198"/>
    </row>
    <row r="1097" customFormat="false" ht="12.8" hidden="false" customHeight="false" outlineLevel="0" collapsed="false">
      <c r="O1097" s="198"/>
    </row>
    <row r="1098" customFormat="false" ht="12.8" hidden="false" customHeight="false" outlineLevel="0" collapsed="false">
      <c r="O1098" s="198"/>
    </row>
    <row r="1099" customFormat="false" ht="12.8" hidden="false" customHeight="false" outlineLevel="0" collapsed="false">
      <c r="O1099" s="198"/>
    </row>
    <row r="1100" customFormat="false" ht="12.8" hidden="false" customHeight="false" outlineLevel="0" collapsed="false">
      <c r="N1100" s="198"/>
      <c r="O1100" s="198"/>
    </row>
    <row r="1101" customFormat="false" ht="12.8" hidden="false" customHeight="false" outlineLevel="0" collapsed="false">
      <c r="O1101" s="198"/>
    </row>
    <row r="1102" customFormat="false" ht="12.8" hidden="false" customHeight="false" outlineLevel="0" collapsed="false">
      <c r="O1102" s="198"/>
    </row>
    <row r="1103" customFormat="false" ht="12.8" hidden="false" customHeight="false" outlineLevel="0" collapsed="false">
      <c r="O1103" s="198"/>
    </row>
    <row r="1104" customFormat="false" ht="12.8" hidden="false" customHeight="false" outlineLevel="0" collapsed="false">
      <c r="O1104" s="198"/>
    </row>
    <row r="1105" customFormat="false" ht="12.8" hidden="false" customHeight="false" outlineLevel="0" collapsed="false">
      <c r="O1105" s="198"/>
    </row>
    <row r="1106" customFormat="false" ht="12.8" hidden="false" customHeight="false" outlineLevel="0" collapsed="false">
      <c r="O1106" s="198"/>
    </row>
    <row r="1107" customFormat="false" ht="12.8" hidden="false" customHeight="false" outlineLevel="0" collapsed="false">
      <c r="O1107" s="198"/>
    </row>
    <row r="1108" customFormat="false" ht="12.8" hidden="false" customHeight="false" outlineLevel="0" collapsed="false">
      <c r="O1108" s="198"/>
    </row>
    <row r="1109" customFormat="false" ht="12.8" hidden="false" customHeight="false" outlineLevel="0" collapsed="false">
      <c r="O1109" s="198"/>
    </row>
    <row r="1110" customFormat="false" ht="12.8" hidden="false" customHeight="false" outlineLevel="0" collapsed="false">
      <c r="O1110" s="198"/>
    </row>
    <row r="1111" customFormat="false" ht="12.8" hidden="false" customHeight="false" outlineLevel="0" collapsed="false">
      <c r="O1111" s="198"/>
    </row>
    <row r="1112" customFormat="false" ht="12.8" hidden="false" customHeight="false" outlineLevel="0" collapsed="false">
      <c r="O1112" s="198"/>
    </row>
    <row r="1113" customFormat="false" ht="12.8" hidden="false" customHeight="false" outlineLevel="0" collapsed="false">
      <c r="O1113" s="198"/>
    </row>
    <row r="1114" customFormat="false" ht="12.8" hidden="false" customHeight="false" outlineLevel="0" collapsed="false">
      <c r="O1114" s="198"/>
    </row>
    <row r="1115" customFormat="false" ht="12.8" hidden="false" customHeight="false" outlineLevel="0" collapsed="false">
      <c r="O1115" s="198"/>
    </row>
    <row r="1116" customFormat="false" ht="12.8" hidden="false" customHeight="false" outlineLevel="0" collapsed="false">
      <c r="O1116" s="198"/>
    </row>
    <row r="1117" customFormat="false" ht="12.8" hidden="false" customHeight="false" outlineLevel="0" collapsed="false">
      <c r="O1117" s="198"/>
    </row>
    <row r="1118" customFormat="false" ht="12.8" hidden="false" customHeight="false" outlineLevel="0" collapsed="false">
      <c r="O1118" s="198"/>
    </row>
    <row r="1119" customFormat="false" ht="12.8" hidden="false" customHeight="false" outlineLevel="0" collapsed="false">
      <c r="O1119" s="198"/>
    </row>
    <row r="1120" customFormat="false" ht="12.8" hidden="false" customHeight="false" outlineLevel="0" collapsed="false">
      <c r="O1120" s="198"/>
    </row>
    <row r="1121" customFormat="false" ht="12.8" hidden="false" customHeight="false" outlineLevel="0" collapsed="false">
      <c r="O1121" s="198"/>
    </row>
    <row r="1122" customFormat="false" ht="12.8" hidden="false" customHeight="false" outlineLevel="0" collapsed="false">
      <c r="O1122" s="198"/>
    </row>
    <row r="1123" customFormat="false" ht="12.8" hidden="false" customHeight="false" outlineLevel="0" collapsed="false">
      <c r="O1123" s="198"/>
    </row>
    <row r="1124" customFormat="false" ht="12.8" hidden="false" customHeight="false" outlineLevel="0" collapsed="false">
      <c r="O1124" s="198"/>
    </row>
    <row r="1125" customFormat="false" ht="12.8" hidden="false" customHeight="false" outlineLevel="0" collapsed="false">
      <c r="O1125" s="198"/>
    </row>
    <row r="1126" customFormat="false" ht="12.8" hidden="false" customHeight="false" outlineLevel="0" collapsed="false">
      <c r="O1126" s="198"/>
    </row>
    <row r="1127" customFormat="false" ht="12.8" hidden="false" customHeight="false" outlineLevel="0" collapsed="false">
      <c r="O1127" s="198"/>
    </row>
    <row r="1128" customFormat="false" ht="12.8" hidden="false" customHeight="false" outlineLevel="0" collapsed="false">
      <c r="O1128" s="198"/>
    </row>
    <row r="1129" customFormat="false" ht="12.8" hidden="false" customHeight="false" outlineLevel="0" collapsed="false">
      <c r="O1129" s="198"/>
    </row>
    <row r="1130" customFormat="false" ht="12.8" hidden="false" customHeight="false" outlineLevel="0" collapsed="false">
      <c r="O1130" s="198"/>
    </row>
    <row r="1131" customFormat="false" ht="12.8" hidden="false" customHeight="false" outlineLevel="0" collapsed="false">
      <c r="O1131" s="198"/>
    </row>
    <row r="1132" customFormat="false" ht="12.8" hidden="false" customHeight="false" outlineLevel="0" collapsed="false">
      <c r="O1132" s="198"/>
    </row>
    <row r="1133" customFormat="false" ht="12.8" hidden="false" customHeight="false" outlineLevel="0" collapsed="false">
      <c r="O1133" s="198"/>
    </row>
    <row r="1134" customFormat="false" ht="12.8" hidden="false" customHeight="false" outlineLevel="0" collapsed="false">
      <c r="O1134" s="198"/>
    </row>
    <row r="1135" customFormat="false" ht="12.8" hidden="false" customHeight="false" outlineLevel="0" collapsed="false">
      <c r="O1135" s="198"/>
    </row>
    <row r="1136" customFormat="false" ht="12.8" hidden="false" customHeight="false" outlineLevel="0" collapsed="false">
      <c r="O1136" s="198"/>
    </row>
    <row r="1137" customFormat="false" ht="12.8" hidden="false" customHeight="false" outlineLevel="0" collapsed="false">
      <c r="O1137" s="198"/>
    </row>
    <row r="1138" customFormat="false" ht="12.8" hidden="false" customHeight="false" outlineLevel="0" collapsed="false">
      <c r="O1138" s="198"/>
    </row>
    <row r="1139" customFormat="false" ht="12.8" hidden="false" customHeight="false" outlineLevel="0" collapsed="false">
      <c r="O1139" s="198"/>
    </row>
    <row r="1140" customFormat="false" ht="12.8" hidden="false" customHeight="false" outlineLevel="0" collapsed="false">
      <c r="O1140" s="198"/>
    </row>
    <row r="1141" customFormat="false" ht="12.8" hidden="false" customHeight="false" outlineLevel="0" collapsed="false">
      <c r="O1141" s="198"/>
    </row>
    <row r="1142" customFormat="false" ht="12.8" hidden="false" customHeight="false" outlineLevel="0" collapsed="false">
      <c r="O1142" s="198"/>
    </row>
    <row r="1143" customFormat="false" ht="12.8" hidden="false" customHeight="false" outlineLevel="0" collapsed="false">
      <c r="O1143" s="198"/>
    </row>
    <row r="1144" customFormat="false" ht="12.8" hidden="false" customHeight="false" outlineLevel="0" collapsed="false">
      <c r="O1144" s="198"/>
    </row>
    <row r="1145" customFormat="false" ht="12.8" hidden="false" customHeight="false" outlineLevel="0" collapsed="false">
      <c r="O1145" s="198"/>
    </row>
    <row r="1146" customFormat="false" ht="12.8" hidden="false" customHeight="false" outlineLevel="0" collapsed="false">
      <c r="O1146" s="198"/>
    </row>
    <row r="1147" customFormat="false" ht="12.8" hidden="false" customHeight="false" outlineLevel="0" collapsed="false">
      <c r="O1147" s="198"/>
    </row>
    <row r="1148" customFormat="false" ht="12.8" hidden="false" customHeight="false" outlineLevel="0" collapsed="false">
      <c r="O1148" s="198"/>
    </row>
    <row r="1149" customFormat="false" ht="12.8" hidden="false" customHeight="false" outlineLevel="0" collapsed="false">
      <c r="O1149" s="198"/>
    </row>
    <row r="1150" customFormat="false" ht="12.8" hidden="false" customHeight="false" outlineLevel="0" collapsed="false">
      <c r="O1150" s="198"/>
    </row>
    <row r="1151" customFormat="false" ht="12.8" hidden="false" customHeight="false" outlineLevel="0" collapsed="false">
      <c r="O1151" s="198"/>
    </row>
    <row r="1152" customFormat="false" ht="12.8" hidden="false" customHeight="false" outlineLevel="0" collapsed="false">
      <c r="O1152" s="198"/>
    </row>
    <row r="1153" customFormat="false" ht="12.8" hidden="false" customHeight="false" outlineLevel="0" collapsed="false">
      <c r="O1153" s="198"/>
    </row>
    <row r="1154" customFormat="false" ht="12.8" hidden="false" customHeight="false" outlineLevel="0" collapsed="false">
      <c r="O1154" s="198"/>
    </row>
    <row r="1155" customFormat="false" ht="12.8" hidden="false" customHeight="false" outlineLevel="0" collapsed="false">
      <c r="O1155" s="198"/>
    </row>
    <row r="1156" customFormat="false" ht="12.8" hidden="false" customHeight="false" outlineLevel="0" collapsed="false">
      <c r="O1156" s="198"/>
    </row>
    <row r="1157" customFormat="false" ht="12.8" hidden="false" customHeight="false" outlineLevel="0" collapsed="false">
      <c r="O1157" s="198"/>
    </row>
    <row r="1158" customFormat="false" ht="12.8" hidden="false" customHeight="false" outlineLevel="0" collapsed="false">
      <c r="O1158" s="198"/>
    </row>
    <row r="1159" customFormat="false" ht="12.8" hidden="false" customHeight="false" outlineLevel="0" collapsed="false">
      <c r="O1159" s="198"/>
    </row>
    <row r="1160" customFormat="false" ht="12.8" hidden="false" customHeight="false" outlineLevel="0" collapsed="false">
      <c r="O1160" s="198"/>
    </row>
    <row r="1161" customFormat="false" ht="12.8" hidden="false" customHeight="false" outlineLevel="0" collapsed="false">
      <c r="O1161" s="198"/>
    </row>
    <row r="1162" customFormat="false" ht="12.8" hidden="false" customHeight="false" outlineLevel="0" collapsed="false">
      <c r="O1162" s="198"/>
    </row>
    <row r="1163" customFormat="false" ht="12.8" hidden="false" customHeight="false" outlineLevel="0" collapsed="false">
      <c r="O1163" s="198"/>
    </row>
    <row r="1164" customFormat="false" ht="12.8" hidden="false" customHeight="false" outlineLevel="0" collapsed="false">
      <c r="O1164" s="198"/>
    </row>
    <row r="1165" customFormat="false" ht="12.8" hidden="false" customHeight="false" outlineLevel="0" collapsed="false">
      <c r="O1165" s="198"/>
    </row>
    <row r="1166" customFormat="false" ht="12.8" hidden="false" customHeight="false" outlineLevel="0" collapsed="false">
      <c r="O1166" s="198"/>
    </row>
    <row r="1167" customFormat="false" ht="12.8" hidden="false" customHeight="false" outlineLevel="0" collapsed="false">
      <c r="O1167" s="198"/>
    </row>
    <row r="1168" customFormat="false" ht="12.8" hidden="false" customHeight="false" outlineLevel="0" collapsed="false">
      <c r="O1168" s="198"/>
    </row>
    <row r="1169" customFormat="false" ht="12.8" hidden="false" customHeight="false" outlineLevel="0" collapsed="false">
      <c r="O1169" s="198"/>
    </row>
    <row r="1170" customFormat="false" ht="12.8" hidden="false" customHeight="false" outlineLevel="0" collapsed="false">
      <c r="O1170" s="198"/>
    </row>
    <row r="1171" customFormat="false" ht="12.8" hidden="false" customHeight="false" outlineLevel="0" collapsed="false">
      <c r="O1171" s="198"/>
    </row>
    <row r="1172" customFormat="false" ht="12.8" hidden="false" customHeight="false" outlineLevel="0" collapsed="false">
      <c r="N1172" s="198"/>
      <c r="O1172" s="198"/>
    </row>
    <row r="1173" customFormat="false" ht="12.8" hidden="false" customHeight="false" outlineLevel="0" collapsed="false">
      <c r="O1173" s="198"/>
    </row>
    <row r="1174" customFormat="false" ht="12.8" hidden="false" customHeight="false" outlineLevel="0" collapsed="false">
      <c r="O1174" s="198"/>
    </row>
    <row r="1175" customFormat="false" ht="12.8" hidden="false" customHeight="false" outlineLevel="0" collapsed="false">
      <c r="O1175" s="198"/>
    </row>
    <row r="1176" customFormat="false" ht="12.8" hidden="false" customHeight="false" outlineLevel="0" collapsed="false">
      <c r="O1176" s="198"/>
    </row>
    <row r="1177" customFormat="false" ht="12.8" hidden="false" customHeight="false" outlineLevel="0" collapsed="false">
      <c r="O1177" s="198"/>
    </row>
    <row r="1178" customFormat="false" ht="12.8" hidden="false" customHeight="false" outlineLevel="0" collapsed="false">
      <c r="O1178" s="198"/>
    </row>
    <row r="1179" customFormat="false" ht="12.8" hidden="false" customHeight="false" outlineLevel="0" collapsed="false">
      <c r="O1179" s="198"/>
    </row>
    <row r="1180" customFormat="false" ht="12.8" hidden="false" customHeight="false" outlineLevel="0" collapsed="false">
      <c r="O1180" s="198"/>
    </row>
    <row r="1181" customFormat="false" ht="12.8" hidden="false" customHeight="false" outlineLevel="0" collapsed="false">
      <c r="O1181" s="198"/>
    </row>
    <row r="1182" customFormat="false" ht="12.8" hidden="false" customHeight="false" outlineLevel="0" collapsed="false">
      <c r="O1182" s="198"/>
    </row>
    <row r="1183" customFormat="false" ht="12.8" hidden="false" customHeight="false" outlineLevel="0" collapsed="false">
      <c r="O1183" s="198"/>
    </row>
    <row r="1184" customFormat="false" ht="12.8" hidden="false" customHeight="false" outlineLevel="0" collapsed="false">
      <c r="O1184" s="198"/>
    </row>
    <row r="1185" customFormat="false" ht="12.8" hidden="false" customHeight="false" outlineLevel="0" collapsed="false">
      <c r="O1185" s="198"/>
    </row>
    <row r="1186" customFormat="false" ht="12.8" hidden="false" customHeight="false" outlineLevel="0" collapsed="false">
      <c r="O1186" s="198"/>
    </row>
    <row r="1187" customFormat="false" ht="12.8" hidden="false" customHeight="false" outlineLevel="0" collapsed="false">
      <c r="O1187" s="198"/>
    </row>
    <row r="1188" customFormat="false" ht="12.8" hidden="false" customHeight="false" outlineLevel="0" collapsed="false">
      <c r="O1188" s="198"/>
    </row>
    <row r="1189" customFormat="false" ht="12.8" hidden="false" customHeight="false" outlineLevel="0" collapsed="false">
      <c r="O1189" s="198"/>
    </row>
    <row r="1190" customFormat="false" ht="12.8" hidden="false" customHeight="false" outlineLevel="0" collapsed="false">
      <c r="O1190" s="198"/>
    </row>
    <row r="1191" customFormat="false" ht="12.8" hidden="false" customHeight="false" outlineLevel="0" collapsed="false">
      <c r="O1191" s="198"/>
    </row>
    <row r="1192" customFormat="false" ht="12.8" hidden="false" customHeight="false" outlineLevel="0" collapsed="false">
      <c r="O1192" s="198"/>
    </row>
    <row r="1193" customFormat="false" ht="12.8" hidden="false" customHeight="false" outlineLevel="0" collapsed="false">
      <c r="O1193" s="198"/>
    </row>
    <row r="1194" customFormat="false" ht="12.8" hidden="false" customHeight="false" outlineLevel="0" collapsed="false">
      <c r="O1194" s="198"/>
    </row>
    <row r="1195" customFormat="false" ht="12.8" hidden="false" customHeight="false" outlineLevel="0" collapsed="false">
      <c r="O1195" s="198"/>
    </row>
    <row r="1196" customFormat="false" ht="12.8" hidden="false" customHeight="false" outlineLevel="0" collapsed="false">
      <c r="O1196" s="198"/>
    </row>
    <row r="1197" customFormat="false" ht="12.8" hidden="false" customHeight="false" outlineLevel="0" collapsed="false">
      <c r="O1197" s="198"/>
    </row>
    <row r="1198" customFormat="false" ht="12.8" hidden="false" customHeight="false" outlineLevel="0" collapsed="false">
      <c r="O1198" s="198"/>
    </row>
    <row r="1199" customFormat="false" ht="12.8" hidden="false" customHeight="false" outlineLevel="0" collapsed="false">
      <c r="O1199" s="198"/>
    </row>
    <row r="1200" customFormat="false" ht="12.8" hidden="false" customHeight="false" outlineLevel="0" collapsed="false">
      <c r="O1200" s="198"/>
    </row>
    <row r="1201" customFormat="false" ht="12.8" hidden="false" customHeight="false" outlineLevel="0" collapsed="false">
      <c r="O1201" s="198"/>
    </row>
    <row r="1202" customFormat="false" ht="12.8" hidden="false" customHeight="false" outlineLevel="0" collapsed="false">
      <c r="O1202" s="198"/>
    </row>
    <row r="1203" customFormat="false" ht="12.8" hidden="false" customHeight="false" outlineLevel="0" collapsed="false">
      <c r="O1203" s="198"/>
    </row>
    <row r="1204" customFormat="false" ht="12.8" hidden="false" customHeight="false" outlineLevel="0" collapsed="false">
      <c r="O1204" s="198"/>
    </row>
    <row r="1205" customFormat="false" ht="12.8" hidden="false" customHeight="false" outlineLevel="0" collapsed="false">
      <c r="O1205" s="198"/>
    </row>
    <row r="1206" customFormat="false" ht="12.8" hidden="false" customHeight="false" outlineLevel="0" collapsed="false">
      <c r="O1206" s="198"/>
    </row>
    <row r="1207" customFormat="false" ht="12.8" hidden="false" customHeight="false" outlineLevel="0" collapsed="false">
      <c r="O1207" s="198"/>
    </row>
    <row r="1208" customFormat="false" ht="12.8" hidden="false" customHeight="false" outlineLevel="0" collapsed="false">
      <c r="O1208" s="198"/>
    </row>
    <row r="1209" customFormat="false" ht="12.8" hidden="false" customHeight="false" outlineLevel="0" collapsed="false">
      <c r="N1209" s="198"/>
      <c r="O1209" s="198"/>
    </row>
    <row r="1210" customFormat="false" ht="12.8" hidden="false" customHeight="false" outlineLevel="0" collapsed="false">
      <c r="N1210" s="198"/>
      <c r="O1210" s="198"/>
    </row>
    <row r="1211" customFormat="false" ht="12.8" hidden="false" customHeight="false" outlineLevel="0" collapsed="false">
      <c r="N1211" s="198"/>
      <c r="O1211" s="198"/>
    </row>
    <row r="1212" customFormat="false" ht="12.8" hidden="false" customHeight="false" outlineLevel="0" collapsed="false">
      <c r="N1212" s="198"/>
      <c r="O1212" s="198"/>
    </row>
    <row r="1213" customFormat="false" ht="12.8" hidden="false" customHeight="false" outlineLevel="0" collapsed="false">
      <c r="N1213" s="198"/>
      <c r="O1213" s="198"/>
    </row>
    <row r="1214" customFormat="false" ht="12.8" hidden="false" customHeight="false" outlineLevel="0" collapsed="false">
      <c r="N1214" s="198"/>
      <c r="O1214" s="198"/>
    </row>
    <row r="1215" customFormat="false" ht="12.8" hidden="false" customHeight="false" outlineLevel="0" collapsed="false">
      <c r="O1215" s="198"/>
    </row>
    <row r="1216" customFormat="false" ht="12.8" hidden="false" customHeight="false" outlineLevel="0" collapsed="false">
      <c r="O1216" s="198"/>
    </row>
    <row r="1217" customFormat="false" ht="12.8" hidden="false" customHeight="false" outlineLevel="0" collapsed="false">
      <c r="O1217" s="198"/>
    </row>
    <row r="1218" customFormat="false" ht="12.8" hidden="false" customHeight="false" outlineLevel="0" collapsed="false">
      <c r="O1218" s="198"/>
    </row>
    <row r="1219" customFormat="false" ht="12.8" hidden="false" customHeight="false" outlineLevel="0" collapsed="false">
      <c r="O1219" s="198"/>
    </row>
    <row r="1220" customFormat="false" ht="12.8" hidden="false" customHeight="false" outlineLevel="0" collapsed="false">
      <c r="O1220" s="198"/>
    </row>
    <row r="1221" customFormat="false" ht="12.8" hidden="false" customHeight="false" outlineLevel="0" collapsed="false">
      <c r="O1221" s="198"/>
    </row>
    <row r="1222" customFormat="false" ht="12.8" hidden="false" customHeight="false" outlineLevel="0" collapsed="false">
      <c r="O1222" s="198"/>
    </row>
    <row r="1223" customFormat="false" ht="12.8" hidden="false" customHeight="false" outlineLevel="0" collapsed="false">
      <c r="O1223" s="198"/>
    </row>
    <row r="1224" customFormat="false" ht="12.8" hidden="false" customHeight="false" outlineLevel="0" collapsed="false">
      <c r="O1224" s="198"/>
    </row>
    <row r="1225" customFormat="false" ht="12.8" hidden="false" customHeight="false" outlineLevel="0" collapsed="false">
      <c r="O1225" s="198"/>
    </row>
    <row r="1226" customFormat="false" ht="12.8" hidden="false" customHeight="false" outlineLevel="0" collapsed="false">
      <c r="O1226" s="198"/>
    </row>
    <row r="1227" customFormat="false" ht="12.8" hidden="false" customHeight="false" outlineLevel="0" collapsed="false">
      <c r="O1227" s="198"/>
    </row>
    <row r="1228" customFormat="false" ht="12.8" hidden="false" customHeight="false" outlineLevel="0" collapsed="false">
      <c r="O1228" s="198"/>
    </row>
    <row r="1229" customFormat="false" ht="12.8" hidden="false" customHeight="false" outlineLevel="0" collapsed="false">
      <c r="O1229" s="198"/>
    </row>
    <row r="1230" customFormat="false" ht="12.8" hidden="false" customHeight="false" outlineLevel="0" collapsed="false">
      <c r="O1230" s="198"/>
    </row>
    <row r="1231" customFormat="false" ht="12.8" hidden="false" customHeight="false" outlineLevel="0" collapsed="false">
      <c r="O1231" s="198"/>
    </row>
    <row r="1232" customFormat="false" ht="12.8" hidden="false" customHeight="false" outlineLevel="0" collapsed="false">
      <c r="O1232" s="198"/>
    </row>
    <row r="1233" customFormat="false" ht="12.8" hidden="false" customHeight="false" outlineLevel="0" collapsed="false">
      <c r="O1233" s="198"/>
    </row>
    <row r="1234" customFormat="false" ht="12.8" hidden="false" customHeight="false" outlineLevel="0" collapsed="false">
      <c r="O1234" s="198"/>
    </row>
    <row r="1235" customFormat="false" ht="12.8" hidden="false" customHeight="false" outlineLevel="0" collapsed="false">
      <c r="O1235" s="198"/>
    </row>
    <row r="1236" customFormat="false" ht="12.8" hidden="false" customHeight="false" outlineLevel="0" collapsed="false">
      <c r="O1236" s="198"/>
    </row>
    <row r="1237" customFormat="false" ht="12.8" hidden="false" customHeight="false" outlineLevel="0" collapsed="false">
      <c r="O1237" s="198"/>
    </row>
    <row r="1238" customFormat="false" ht="12.8" hidden="false" customHeight="false" outlineLevel="0" collapsed="false">
      <c r="O1238" s="198"/>
    </row>
    <row r="1239" customFormat="false" ht="12.8" hidden="false" customHeight="false" outlineLevel="0" collapsed="false">
      <c r="O1239" s="198"/>
    </row>
    <row r="1240" customFormat="false" ht="12.8" hidden="false" customHeight="false" outlineLevel="0" collapsed="false">
      <c r="O1240" s="198"/>
    </row>
    <row r="1241" customFormat="false" ht="12.8" hidden="false" customHeight="false" outlineLevel="0" collapsed="false">
      <c r="O1241" s="198"/>
    </row>
    <row r="1242" customFormat="false" ht="12.8" hidden="false" customHeight="false" outlineLevel="0" collapsed="false">
      <c r="O1242" s="198"/>
    </row>
    <row r="1243" customFormat="false" ht="12.8" hidden="false" customHeight="false" outlineLevel="0" collapsed="false">
      <c r="O1243" s="198"/>
    </row>
    <row r="1244" customFormat="false" ht="12.8" hidden="false" customHeight="false" outlineLevel="0" collapsed="false">
      <c r="O1244" s="198"/>
    </row>
    <row r="1245" customFormat="false" ht="12.8" hidden="false" customHeight="false" outlineLevel="0" collapsed="false">
      <c r="O1245" s="198"/>
    </row>
    <row r="1246" customFormat="false" ht="12.8" hidden="false" customHeight="false" outlineLevel="0" collapsed="false">
      <c r="O1246" s="198"/>
    </row>
    <row r="1247" customFormat="false" ht="12.8" hidden="false" customHeight="false" outlineLevel="0" collapsed="false">
      <c r="O1247" s="198"/>
    </row>
    <row r="1248" customFormat="false" ht="12.8" hidden="false" customHeight="false" outlineLevel="0" collapsed="false">
      <c r="O1248" s="198"/>
    </row>
    <row r="1249" customFormat="false" ht="12.8" hidden="false" customHeight="false" outlineLevel="0" collapsed="false">
      <c r="O1249" s="198"/>
    </row>
  </sheetData>
  <sheetProtection sheet="true" password="8e62" objects="true" scenarios="true" selectLockedCells="true" selectUnlockedCells="true"/>
  <mergeCells count="4">
    <mergeCell ref="AU1:AW1"/>
    <mergeCell ref="A15:B15"/>
    <mergeCell ref="A33:B34"/>
    <mergeCell ref="C33:E34"/>
  </mergeCells>
  <conditionalFormatting sqref="L7">
    <cfRule type="expression" priority="2" aboveAverage="0" equalAverage="0" bottom="0" percent="0" rank="0" text="" dxfId="13">
      <formula>AND(COUNTBLANK('Общие данные'!$J$7:$J$10)=3,CONCATENATE($J$8,$J$9,$J$10)&lt;&gt;"")</formula>
    </cfRule>
  </conditionalFormatting>
  <conditionalFormatting sqref="L8">
    <cfRule type="expression" priority="3" aboveAverage="0" equalAverage="0" bottom="0" percent="0" rank="0" text="" dxfId="13">
      <formula>AND(COUNTBLANK('Общие данные'!$J$7:$J$10)=3,CONCATENATE('Общие данные'!$J$9,'Общие данные'!$J$10)&lt;&gt;"")</formula>
    </cfRule>
  </conditionalFormatting>
  <conditionalFormatting sqref="L11:M11">
    <cfRule type="expression" priority="4" aboveAverage="0" equalAverage="0" bottom="0" percent="0" rank="0" text="" dxfId="14">
      <formula>AND(COUNTBLANK('Общие данные'!$J$7:$J$10)=3,$J$8&lt;&gt;"")</formula>
    </cfRule>
  </conditionalFormatting>
  <conditionalFormatting sqref="L9:L10">
    <cfRule type="expression" priority="5" aboveAverage="0" equalAverage="0" bottom="0" percent="0" rank="0" text="" dxfId="14">
      <formula>AND(COUNTBLANK('Общие данные'!$J$7:$J$10)=3,CONCATENATE('Общие данные'!$J$9,'Общие данные'!$J$10)&lt;&gt;"")</formula>
    </cfRule>
  </conditionalFormatting>
  <conditionalFormatting sqref="M9:M10">
    <cfRule type="expression" priority="6" aboveAverage="0" equalAverage="0" bottom="0" percent="0" rank="0" text="" dxfId="27">
      <formula>AND(COUNTBLANK('Общие данные'!$J$7:$J$10)=3,CONCATENATE('Общие данные'!$J$9,'Общие данные'!$J$10)&lt;&gt;"")</formula>
    </cfRule>
  </conditionalFormatting>
  <conditionalFormatting sqref="F15 G20 C22 C24 E81">
    <cfRule type="expression" priority="7" aboveAverage="0" equalAverage="0" bottom="0" percent="0" rank="0" text="" dxfId="0">
      <formula>#ref!=#ref!</formula>
    </cfRule>
  </conditionalFormatting>
  <conditionalFormatting sqref="E72">
    <cfRule type="cellIs" priority="8" operator="equal" aboveAverage="0" equalAverage="0" bottom="0" percent="0" rank="0" text="" dxfId="0">
      <formula>"Фамилия Имя"</formula>
    </cfRule>
  </conditionalFormatting>
  <conditionalFormatting sqref="E69 E77">
    <cfRule type="cellIs" priority="9" operator="equal" aboveAverage="0" equalAverage="0" bottom="0" percent="0" rank="0" text="" dxfId="0">
      <formula>"Дата заезда"</formula>
    </cfRule>
  </conditionalFormatting>
  <conditionalFormatting sqref="C31">
    <cfRule type="cellIs" priority="10" operator="equal" aboveAverage="0" equalAverage="0" bottom="0" percent="0" rank="0" text="" dxfId="0">
      <formula>"например: СТК «Вдохновение»"</formula>
    </cfRule>
  </conditionalFormatting>
  <conditionalFormatting sqref="J4">
    <cfRule type="cellIs" priority="11" operator="equal" aboveAverage="0" equalAverage="0" bottom="0" percent="0" rank="0" text="" dxfId="0">
      <formula>"Например: ОФСТ РТС, РО РТС Орловской области"</formula>
    </cfRule>
  </conditionalFormatting>
  <conditionalFormatting sqref="E79">
    <cfRule type="cellIs" priority="12" operator="equal" aboveAverage="0" equalAverage="0" bottom="0" percent="0" rank="0" text="" dxfId="0">
      <formula>"Дата отъезда"</formula>
    </cfRule>
  </conditionalFormatting>
  <conditionalFormatting sqref="E38">
    <cfRule type="cellIs" priority="13" operator="equal" aboveAverage="0" equalAverage="0" bottom="0" percent="0" rank="0" text="" dxfId="1">
      <formula>"Фамилия Имя"</formula>
    </cfRule>
    <cfRule type="expression" priority="14" aboveAverage="0" equalAverage="0" bottom="0" percent="0" rank="0" text="" dxfId="2">
      <formula>ISNA(Рабочий!$J1)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9730</TotalTime>
  <Application>LibreOffice/26.2.6.2$Windows_X86_64 LibreOffice_project/ad5cf9fd4989cacf0bca866ebefc0ec8926cb0b2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2021-07-19T10:42:34Z</dcterms:created>
  <dc:creator/>
  <dc:description/>
  <dc:language>ru-RU</dc:language>
  <cp:lastModifiedBy/>
  <dcterms:modified xsi:type="dcterms:W3CDTF">2026-10-11T00:06:55Z</dcterms:modified>
  <cp:revision>220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